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mc:AlternateContent xmlns:mc="http://schemas.openxmlformats.org/markup-compatibility/2006">
    <mc:Choice Requires="x15">
      <x15ac:absPath xmlns:x15ac="http://schemas.microsoft.com/office/spreadsheetml/2010/11/ac" url="C:\Users\Perkins_QS\Documents\"/>
    </mc:Choice>
  </mc:AlternateContent>
  <xr:revisionPtr revIDLastSave="0" documentId="13_ncr:1_{F39413E6-E74C-4ABD-BF62-0E0B258C8611}" xr6:coauthVersionLast="47" xr6:coauthVersionMax="47" xr10:uidLastSave="{00000000-0000-0000-0000-000000000000}"/>
  <bookViews>
    <workbookView xWindow="-108" yWindow="-108" windowWidth="23256" windowHeight="12576" activeTab="1" xr2:uid="{C3C66B33-6A55-4CC8-B698-175C351C1168}"/>
  </bookViews>
  <sheets>
    <sheet name="FOOTING STEEL " sheetId="1" r:id="rId1"/>
    <sheet name="NOTE"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2"/>
    </ext>
  </extLst>
</workbook>
</file>

<file path=xl/calcChain.xml><?xml version="1.0" encoding="utf-8"?>
<calcChain xmlns="http://schemas.openxmlformats.org/spreadsheetml/2006/main">
  <c r="Y32" i="1" l="1"/>
  <c r="Y33" i="1" s="1"/>
  <c r="Y31" i="1"/>
  <c r="X31" i="1"/>
  <c r="W31" i="1"/>
  <c r="V31" i="1"/>
  <c r="U31" i="1"/>
  <c r="T31" i="1"/>
  <c r="S31" i="1"/>
  <c r="R31" i="1"/>
  <c r="Y30" i="1"/>
  <c r="X30" i="1"/>
  <c r="W30" i="1"/>
  <c r="V30" i="1"/>
  <c r="T30" i="1"/>
  <c r="S30" i="1"/>
  <c r="R30" i="1"/>
  <c r="Q30" i="1"/>
  <c r="N30" i="1"/>
  <c r="L30" i="1"/>
  <c r="P30" i="1" s="1"/>
  <c r="K30" i="1"/>
  <c r="J30" i="1"/>
  <c r="Y29" i="1"/>
  <c r="X29" i="1"/>
  <c r="X32" i="1" s="1"/>
  <c r="X33" i="1" s="1"/>
  <c r="W29" i="1"/>
  <c r="W32" i="1" s="1"/>
  <c r="W33" i="1" s="1"/>
  <c r="U29" i="1"/>
  <c r="T29" i="1"/>
  <c r="T32" i="1" s="1"/>
  <c r="T33" i="1" s="1"/>
  <c r="S29" i="1"/>
  <c r="S32" i="1" s="1"/>
  <c r="S33" i="1" s="1"/>
  <c r="R29" i="1"/>
  <c r="R32" i="1" s="1"/>
  <c r="R33" i="1" s="1"/>
  <c r="Q29" i="1"/>
  <c r="P29" i="1"/>
  <c r="V29" i="1" s="1"/>
  <c r="V32" i="1" s="1"/>
  <c r="V33" i="1" s="1"/>
  <c r="N29" i="1"/>
  <c r="L29" i="1"/>
  <c r="K29" i="1"/>
  <c r="J29" i="1"/>
  <c r="Y24" i="1"/>
  <c r="X24" i="1"/>
  <c r="W24" i="1"/>
  <c r="V24" i="1"/>
  <c r="U24" i="1"/>
  <c r="T24" i="1"/>
  <c r="S24" i="1"/>
  <c r="R24" i="1"/>
  <c r="Y23" i="1"/>
  <c r="X23" i="1"/>
  <c r="W23" i="1"/>
  <c r="V23" i="1"/>
  <c r="U23" i="1"/>
  <c r="T23" i="1"/>
  <c r="R23" i="1"/>
  <c r="Q23" i="1"/>
  <c r="N23" i="1"/>
  <c r="L23" i="1"/>
  <c r="P23" i="1" s="1"/>
  <c r="S23" i="1" s="1"/>
  <c r="K23" i="1"/>
  <c r="J23" i="1"/>
  <c r="Y22" i="1"/>
  <c r="X22" i="1"/>
  <c r="W22" i="1"/>
  <c r="V22" i="1"/>
  <c r="U22" i="1"/>
  <c r="T22" i="1"/>
  <c r="R22" i="1"/>
  <c r="Q22" i="1"/>
  <c r="P22" i="1"/>
  <c r="S22" i="1" s="1"/>
  <c r="N22" i="1"/>
  <c r="L22" i="1"/>
  <c r="K22" i="1"/>
  <c r="J22" i="1"/>
  <c r="Y21" i="1"/>
  <c r="X21" i="1"/>
  <c r="W21" i="1"/>
  <c r="V21" i="1"/>
  <c r="U21" i="1"/>
  <c r="U25" i="1" s="1"/>
  <c r="U26" i="1" s="1"/>
  <c r="S21" i="1"/>
  <c r="R21" i="1"/>
  <c r="R25" i="1" s="1"/>
  <c r="R26" i="1" s="1"/>
  <c r="Q21" i="1"/>
  <c r="N21" i="1"/>
  <c r="L21" i="1"/>
  <c r="K21" i="1"/>
  <c r="J21" i="1"/>
  <c r="P21" i="1" s="1"/>
  <c r="T21" i="1" s="1"/>
  <c r="Y20" i="1"/>
  <c r="Y25" i="1" s="1"/>
  <c r="Y26" i="1" s="1"/>
  <c r="X20" i="1"/>
  <c r="X25" i="1" s="1"/>
  <c r="X26" i="1" s="1"/>
  <c r="W20" i="1"/>
  <c r="W25" i="1" s="1"/>
  <c r="W26" i="1" s="1"/>
  <c r="V20" i="1"/>
  <c r="V25" i="1" s="1"/>
  <c r="V26" i="1" s="1"/>
  <c r="U20" i="1"/>
  <c r="T20" i="1"/>
  <c r="S20" i="1"/>
  <c r="R20" i="1"/>
  <c r="Q20" i="1"/>
  <c r="P20" i="1"/>
  <c r="N20" i="1"/>
  <c r="L20" i="1"/>
  <c r="K20" i="1"/>
  <c r="J20" i="1"/>
  <c r="X16" i="1"/>
  <c r="X17" i="1" s="1"/>
  <c r="Y15" i="1"/>
  <c r="X15" i="1"/>
  <c r="W15" i="1"/>
  <c r="V15" i="1"/>
  <c r="U15" i="1"/>
  <c r="T15" i="1"/>
  <c r="S15" i="1"/>
  <c r="R15" i="1"/>
  <c r="Y14" i="1"/>
  <c r="X14" i="1"/>
  <c r="W14" i="1"/>
  <c r="V14" i="1"/>
  <c r="U14" i="1"/>
  <c r="T14" i="1"/>
  <c r="S14" i="1"/>
  <c r="R14" i="1"/>
  <c r="Q14" i="1"/>
  <c r="P14" i="1"/>
  <c r="N14" i="1"/>
  <c r="L14" i="1"/>
  <c r="K14" i="1"/>
  <c r="J14" i="1"/>
  <c r="Y13" i="1"/>
  <c r="X13" i="1"/>
  <c r="W13" i="1"/>
  <c r="V13" i="1"/>
  <c r="U13" i="1"/>
  <c r="U16" i="1" s="1"/>
  <c r="U17" i="1" s="1"/>
  <c r="T13" i="1"/>
  <c r="R13" i="1"/>
  <c r="Q13" i="1"/>
  <c r="N13" i="1"/>
  <c r="L13" i="1"/>
  <c r="K13" i="1"/>
  <c r="J13" i="1"/>
  <c r="P13" i="1" s="1"/>
  <c r="S13" i="1" s="1"/>
  <c r="S16" i="1" s="1"/>
  <c r="S17" i="1" s="1"/>
  <c r="Y12" i="1"/>
  <c r="X12" i="1"/>
  <c r="W12" i="1"/>
  <c r="V12" i="1"/>
  <c r="U12" i="1"/>
  <c r="S12" i="1"/>
  <c r="R12" i="1"/>
  <c r="Q12" i="1"/>
  <c r="N12" i="1"/>
  <c r="L12" i="1"/>
  <c r="K12" i="1"/>
  <c r="J12" i="1"/>
  <c r="P12" i="1" s="1"/>
  <c r="T12" i="1" s="1"/>
  <c r="Y11" i="1"/>
  <c r="Y16" i="1" s="1"/>
  <c r="Y17" i="1" s="1"/>
  <c r="X11" i="1"/>
  <c r="W11" i="1"/>
  <c r="W16" i="1" s="1"/>
  <c r="W17" i="1" s="1"/>
  <c r="V11" i="1"/>
  <c r="V16" i="1" s="1"/>
  <c r="V17" i="1" s="1"/>
  <c r="U11" i="1"/>
  <c r="S11" i="1"/>
  <c r="R11" i="1"/>
  <c r="R16" i="1" s="1"/>
  <c r="R17" i="1" s="1"/>
  <c r="Q11" i="1"/>
  <c r="N11" i="1"/>
  <c r="L11" i="1"/>
  <c r="K11" i="1"/>
  <c r="P11" i="1" s="1"/>
  <c r="J11" i="1"/>
  <c r="U30" i="1" l="1"/>
  <c r="S25" i="1"/>
  <c r="S26" i="1" s="1"/>
  <c r="T11" i="1"/>
  <c r="T16" i="1" s="1"/>
  <c r="T17" i="1" s="1"/>
  <c r="R18" i="1"/>
  <c r="T25" i="1"/>
  <c r="T26" i="1" s="1"/>
  <c r="R27" i="1" s="1"/>
  <c r="U32" i="1"/>
  <c r="U33" i="1" s="1"/>
  <c r="R34" i="1" s="1"/>
</calcChain>
</file>

<file path=xl/sharedStrings.xml><?xml version="1.0" encoding="utf-8"?>
<sst xmlns="http://schemas.openxmlformats.org/spreadsheetml/2006/main" count="96" uniqueCount="87">
  <si>
    <t>BAR BENDING SCHEDULE</t>
  </si>
  <si>
    <t xml:space="preserve"> </t>
  </si>
  <si>
    <t xml:space="preserve">Project Name </t>
  </si>
  <si>
    <t>Drawing Name</t>
  </si>
  <si>
    <t>Client Name</t>
  </si>
  <si>
    <t>Bar Length</t>
  </si>
  <si>
    <t xml:space="preserve">12 m </t>
  </si>
  <si>
    <t>Contractor Name</t>
  </si>
  <si>
    <t>Grade of Concrete</t>
  </si>
  <si>
    <t>M-30</t>
  </si>
  <si>
    <t>Checked By:-</t>
  </si>
  <si>
    <t>Location</t>
  </si>
  <si>
    <t>Structure</t>
  </si>
  <si>
    <t xml:space="preserve">FOOTING </t>
  </si>
  <si>
    <t>SR NO</t>
  </si>
  <si>
    <t>Descripation</t>
  </si>
  <si>
    <t>L</t>
  </si>
  <si>
    <t>B</t>
  </si>
  <si>
    <t>D</t>
  </si>
  <si>
    <t>Dia of Bar</t>
  </si>
  <si>
    <t>Spacing</t>
  </si>
  <si>
    <t>No of Set</t>
  </si>
  <si>
    <t xml:space="preserve">Cutting length Details </t>
  </si>
  <si>
    <t>No of Bar</t>
  </si>
  <si>
    <t>Shape Code</t>
  </si>
  <si>
    <t>a</t>
  </si>
  <si>
    <t>b</t>
  </si>
  <si>
    <t>c</t>
  </si>
  <si>
    <t>d</t>
  </si>
  <si>
    <t>Bending</t>
  </si>
  <si>
    <t>Cutting length</t>
  </si>
  <si>
    <t>Bar Dia</t>
  </si>
  <si>
    <t>8mm</t>
  </si>
  <si>
    <t>10mm</t>
  </si>
  <si>
    <t>12mm</t>
  </si>
  <si>
    <t>16mm</t>
  </si>
  <si>
    <t>20mm</t>
  </si>
  <si>
    <t>25mm</t>
  </si>
  <si>
    <t>28mm</t>
  </si>
  <si>
    <t>32mm</t>
  </si>
  <si>
    <t>FC19 Bottom Main Bar 12 @ 150 C/C Along B</t>
  </si>
  <si>
    <t>FC19  Bottom Distribution Bar 12 @ 125 mm C/C  Along L</t>
  </si>
  <si>
    <t>FC19  Top Main Bar 10@ 150 mm C/C Along B</t>
  </si>
  <si>
    <t>FC 19 Top  Distribution Bar 10 @ 150 mm C/C  Along L</t>
  </si>
  <si>
    <t>Unit Weight Steel Bar kg/m</t>
  </si>
  <si>
    <t>TOTAL LENGTH (M)</t>
  </si>
  <si>
    <t>TOTAL DIA Wise Weight (KG)</t>
  </si>
  <si>
    <t>TOTAL WEIGHT (MT)</t>
  </si>
  <si>
    <t>FC17 Bottom Main Bar 12 @ 150 C/C Along B</t>
  </si>
  <si>
    <t>FC17  Bottom Distribution Bar 12 @ 125 mm C/C  Along L</t>
  </si>
  <si>
    <t>FC17  Top Main Bar 10@ 150 mm C/C Along B</t>
  </si>
  <si>
    <t>FC 17 Top  Distribution Bar 10 @ 150 mm C/C  Along L</t>
  </si>
  <si>
    <t>FC9 Bottom Main Bar 25 @ 125 C/C Along B</t>
  </si>
  <si>
    <t>FC9  Bottom Distribution Bar 16 @ 150 mm C/C  Along L</t>
  </si>
  <si>
    <t xml:space="preserve">XYZ COMPANY </t>
  </si>
  <si>
    <t xml:space="preserve">ABC COMPANY </t>
  </si>
  <si>
    <t xml:space="preserve">INDIA </t>
  </si>
  <si>
    <t xml:space="preserve">Prepared By:- </t>
  </si>
  <si>
    <t>NOTE: How to Use This Excel Sheet</t>
  </si>
  <si>
    <t>👉 This Excel sheet is a fully automated Footing Steel BBS (Bar Bending Schedule) Calculator designed for Quantity Surveying and Civil Engineering applications.</t>
  </si>
  <si>
    <t>✔ How to Use:</t>
  </si>
  <si>
    <t>1. Enter footing dimensions from the structural drawing:</t>
  </si>
  <si>
    <t>Length</t>
  </si>
  <si>
    <t>Width</t>
  </si>
  <si>
    <t>Depth</t>
  </si>
  <si>
    <t>2. Input reinforcement details:</t>
  </si>
  <si>
    <t>Bar diameter (mm)</t>
  </si>
  <si>
    <t>Spacing (c/c distance)</t>
  </si>
  <si>
    <t>Number of layers (if applicable)</t>
  </si>
  <si>
    <t>3. Enter concrete cover (clear cover) as per drawing specification.</t>
  </si>
  <si>
    <t>4. The Excel sheet will automatically calculate:</t>
  </si>
  <si>
    <t>Cutting length of steel bars</t>
  </si>
  <si>
    <t>Number of bars required</t>
  </si>
  <si>
    <t>Total steel weight (kg)</t>
  </si>
  <si>
    <t>Footing-wise BBS summary</t>
  </si>
  <si>
    <t>✔ Important Instructions:</t>
  </si>
  <si>
    <r>
      <t xml:space="preserve">Always use </t>
    </r>
    <r>
      <rPr>
        <b/>
        <sz val="11"/>
        <color theme="1"/>
        <rFont val="Calibri"/>
        <family val="2"/>
        <scheme val="minor"/>
      </rPr>
      <t>approved structural drawings</t>
    </r>
    <r>
      <rPr>
        <sz val="11"/>
        <color theme="1"/>
        <rFont val="Calibri"/>
        <family val="2"/>
        <scheme val="minor"/>
      </rPr>
      <t xml:space="preserve"> for input values</t>
    </r>
  </si>
  <si>
    <t>Ensure all units are consistent (mm or meters as mentioned in the sheet)</t>
  </si>
  <si>
    <t>Do not modify locked formula cells</t>
  </si>
  <si>
    <t>Verify bar spacing and cover before final submission or billing</t>
  </si>
  <si>
    <t>✔ Output You Will Get:</t>
  </si>
  <si>
    <t>Footing-wise steel quantity</t>
  </si>
  <si>
    <t>Complete Bar Bending Schedule (BBS)</t>
  </si>
  <si>
    <t>Total steel weight in kilograms</t>
  </si>
  <si>
    <t>Automatic summary report for billing and estimation</t>
  </si>
  <si>
    <t>⚠️ Disclaimer:</t>
  </si>
  <si>
    <t>This Excel sheet is intended for estimation, planning, and billing support purposes only. Final quantities must always be verified with structural drawings and approved by the site engineer or structural consultant.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</si>
</sst>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sz val="11"/>
      <color rgb="FFFF0000"/>
      <name val="Calibri"/>
      <family val="2"/>
      <scheme val="minor"/>
    </font>
    <font>
      <b/>
      <sz val="11"/>
      <color theme="1"/>
      <name val="Calibri"/>
      <family val="2"/>
      <scheme val="minor"/>
    </font>
    <font>
      <b/>
      <sz val="22"/>
      <color theme="1"/>
      <name val="Calibri"/>
      <family val="2"/>
      <scheme val="minor"/>
    </font>
    <font>
      <b/>
      <sz val="24"/>
      <color theme="1"/>
      <name val="Calibri"/>
      <family val="2"/>
      <scheme val="minor"/>
    </font>
    <font>
      <b/>
      <sz val="18"/>
      <color theme="1"/>
      <name val="Calibri"/>
      <family val="2"/>
      <scheme val="minor"/>
    </font>
    <font>
      <sz val="24"/>
      <color theme="1"/>
      <name val="Calibri"/>
      <family val="2"/>
      <scheme val="minor"/>
    </font>
    <font>
      <b/>
      <sz val="24"/>
      <color rgb="FFFF0000"/>
      <name val="Calibri"/>
      <family val="2"/>
      <scheme val="minor"/>
    </font>
  </fonts>
  <fills count="3">
    <fill>
      <patternFill patternType="none"/>
    </fill>
    <fill>
      <patternFill patternType="gray125"/>
    </fill>
    <fill>
      <patternFill patternType="solid">
        <fgColor rgb="FFFFFF00"/>
        <bgColor indexed="64"/>
      </patternFill>
    </fill>
  </fills>
  <borders count="45">
    <border>
      <left/>
      <right/>
      <top/>
      <bottom/>
      <diagonal/>
    </border>
    <border>
      <left style="medium">
        <color indexed="64"/>
      </left>
      <right style="thin">
        <color auto="1"/>
      </right>
      <top style="medium">
        <color indexed="64"/>
      </top>
      <bottom style="thin">
        <color auto="1"/>
      </bottom>
      <diagonal/>
    </border>
    <border>
      <left style="thin">
        <color indexed="64"/>
      </left>
      <right style="thin">
        <color indexed="64"/>
      </right>
      <top style="medium">
        <color indexed="64"/>
      </top>
      <bottom style="thin">
        <color indexed="64"/>
      </bottom>
      <diagonal/>
    </border>
    <border>
      <left style="thin">
        <color auto="1"/>
      </left>
      <right style="medium">
        <color indexed="64"/>
      </right>
      <top style="medium">
        <color indexed="64"/>
      </top>
      <bottom style="thin">
        <color auto="1"/>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right/>
      <top/>
      <bottom style="thin">
        <color auto="1"/>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right/>
      <top style="thin">
        <color auto="1"/>
      </top>
      <bottom/>
      <diagonal/>
    </border>
    <border>
      <left/>
      <right/>
      <top style="thin">
        <color auto="1"/>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diagonal/>
    </border>
    <border>
      <left style="thin">
        <color auto="1"/>
      </left>
      <right/>
      <top style="medium">
        <color indexed="64"/>
      </top>
      <bottom style="thin">
        <color auto="1"/>
      </bottom>
      <diagonal/>
    </border>
    <border>
      <left/>
      <right style="thin">
        <color indexed="64"/>
      </right>
      <top style="medium">
        <color indexed="64"/>
      </top>
      <bottom style="thin">
        <color indexed="64"/>
      </bottom>
      <diagonal/>
    </border>
    <border>
      <left style="thin">
        <color indexed="64"/>
      </left>
      <right style="thin">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top/>
      <bottom style="thin">
        <color indexed="64"/>
      </bottom>
      <diagonal/>
    </border>
    <border>
      <left/>
      <right/>
      <top style="medium">
        <color indexed="64"/>
      </top>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style="thin">
        <color auto="1"/>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s>
  <cellStyleXfs count="1">
    <xf numFmtId="0" fontId="0" fillId="0" borderId="0"/>
  </cellStyleXfs>
  <cellXfs count="104">
    <xf numFmtId="0" fontId="0" fillId="0" borderId="0" xfId="0"/>
    <xf numFmtId="0" fontId="3"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xf numFmtId="0" fontId="2" fillId="0" borderId="8" xfId="0" applyFont="1" applyBorder="1"/>
    <xf numFmtId="0" fontId="2" fillId="0" borderId="9" xfId="0" applyFont="1" applyBorder="1" applyAlignment="1">
      <alignment horizontal="left" vertical="center"/>
    </xf>
    <xf numFmtId="0" fontId="2" fillId="0" borderId="10" xfId="0" applyFont="1" applyBorder="1" applyAlignment="1">
      <alignment horizontal="left" vertical="center"/>
    </xf>
    <xf numFmtId="0" fontId="2" fillId="0" borderId="8" xfId="0" applyFont="1" applyBorder="1" applyAlignment="1">
      <alignment horizontal="left"/>
    </xf>
    <xf numFmtId="0" fontId="2" fillId="0" borderId="11" xfId="0" applyFont="1" applyBorder="1" applyAlignment="1">
      <alignment horizontal="center"/>
    </xf>
    <xf numFmtId="0" fontId="2" fillId="0" borderId="9" xfId="0" applyFont="1" applyBorder="1" applyAlignment="1">
      <alignment horizontal="center"/>
    </xf>
    <xf numFmtId="0" fontId="2" fillId="0" borderId="10" xfId="0" applyFont="1" applyBorder="1" applyAlignment="1">
      <alignment horizontal="center"/>
    </xf>
    <xf numFmtId="0" fontId="2" fillId="0" borderId="12" xfId="0" applyFont="1" applyBorder="1" applyAlignment="1">
      <alignment horizontal="left"/>
    </xf>
    <xf numFmtId="0" fontId="2" fillId="0" borderId="13" xfId="0" applyFont="1" applyBorder="1"/>
    <xf numFmtId="0" fontId="2" fillId="0" borderId="14" xfId="0" applyFont="1" applyBorder="1"/>
    <xf numFmtId="0" fontId="2" fillId="0" borderId="15" xfId="0" applyFont="1" applyBorder="1" applyAlignment="1">
      <alignment horizontal="left" vertical="center"/>
    </xf>
    <xf numFmtId="0" fontId="2" fillId="0" borderId="16" xfId="0" applyFont="1" applyBorder="1" applyAlignment="1">
      <alignment horizontal="left" vertical="center"/>
    </xf>
    <xf numFmtId="0" fontId="2" fillId="0" borderId="14" xfId="0" applyFont="1" applyBorder="1" applyAlignment="1">
      <alignment horizontal="left"/>
    </xf>
    <xf numFmtId="0" fontId="2" fillId="0" borderId="17" xfId="0" applyFont="1" applyBorder="1" applyAlignment="1">
      <alignment horizontal="center"/>
    </xf>
    <xf numFmtId="0" fontId="2" fillId="0" borderId="15" xfId="0" applyFont="1" applyBorder="1" applyAlignment="1">
      <alignment horizontal="center"/>
    </xf>
    <xf numFmtId="0" fontId="2" fillId="0" borderId="16" xfId="0" applyFont="1" applyBorder="1" applyAlignment="1">
      <alignment horizontal="center"/>
    </xf>
    <xf numFmtId="0" fontId="2" fillId="0" borderId="18" xfId="0" applyFont="1" applyBorder="1"/>
    <xf numFmtId="0" fontId="2" fillId="0" borderId="18" xfId="0" applyFont="1" applyBorder="1" applyAlignment="1">
      <alignment horizontal="left"/>
    </xf>
    <xf numFmtId="0" fontId="2" fillId="0" borderId="19" xfId="0" applyFont="1" applyBorder="1"/>
    <xf numFmtId="0" fontId="2" fillId="0" borderId="20" xfId="0" applyFont="1" applyBorder="1" applyAlignment="1">
      <alignment horizontal="left"/>
    </xf>
    <xf numFmtId="0" fontId="2" fillId="0" borderId="21" xfId="0" applyFont="1" applyBorder="1" applyAlignment="1">
      <alignment horizontal="left" vertical="center"/>
    </xf>
    <xf numFmtId="0" fontId="2" fillId="0" borderId="22" xfId="0" applyFont="1" applyBorder="1" applyAlignment="1">
      <alignment horizontal="left" vertical="center"/>
    </xf>
    <xf numFmtId="0" fontId="2" fillId="0" borderId="23" xfId="0" applyFont="1" applyBorder="1" applyAlignment="1">
      <alignment horizontal="left" vertical="center"/>
    </xf>
    <xf numFmtId="0" fontId="2" fillId="0" borderId="20" xfId="0" applyFont="1" applyBorder="1" applyAlignment="1">
      <alignment horizontal="left"/>
    </xf>
    <xf numFmtId="0" fontId="2" fillId="0" borderId="24" xfId="0" applyFont="1" applyBorder="1" applyAlignment="1">
      <alignment horizontal="center"/>
    </xf>
    <xf numFmtId="0" fontId="2" fillId="0" borderId="22" xfId="0" applyFont="1" applyBorder="1" applyAlignment="1">
      <alignment horizontal="center"/>
    </xf>
    <xf numFmtId="0" fontId="2" fillId="0" borderId="23" xfId="0" applyFont="1" applyBorder="1" applyAlignment="1">
      <alignment horizontal="center"/>
    </xf>
    <xf numFmtId="0" fontId="2" fillId="0" borderId="20" xfId="0" applyFont="1" applyBorder="1"/>
    <xf numFmtId="0" fontId="2" fillId="0" borderId="25" xfId="0" applyFont="1" applyBorder="1"/>
    <xf numFmtId="0" fontId="2" fillId="0" borderId="1" xfId="0" applyFont="1" applyBorder="1" applyAlignment="1">
      <alignment horizontal="center" vertical="center"/>
    </xf>
    <xf numFmtId="0" fontId="2" fillId="0" borderId="26" xfId="0" applyFont="1" applyBorder="1" applyAlignment="1">
      <alignment horizontal="center" vertical="center"/>
    </xf>
    <xf numFmtId="0" fontId="2" fillId="0" borderId="2" xfId="0" applyFont="1" applyBorder="1" applyAlignment="1">
      <alignment horizontal="center" vertical="center" wrapText="1"/>
    </xf>
    <xf numFmtId="0" fontId="2" fillId="0" borderId="27" xfId="0" applyFont="1" applyBorder="1" applyAlignment="1">
      <alignment horizontal="center" vertical="center"/>
    </xf>
    <xf numFmtId="0" fontId="2" fillId="0" borderId="2" xfId="0" applyFont="1" applyBorder="1" applyAlignment="1">
      <alignment vertical="center" wrapText="1"/>
    </xf>
    <xf numFmtId="0" fontId="2" fillId="0" borderId="2" xfId="0" applyFont="1" applyBorder="1" applyAlignment="1">
      <alignment vertical="center"/>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0" borderId="13" xfId="0" applyFont="1" applyBorder="1" applyAlignment="1">
      <alignment horizontal="center" vertical="center"/>
    </xf>
    <xf numFmtId="0" fontId="2" fillId="0" borderId="17" xfId="0" applyFont="1" applyBorder="1" applyAlignment="1">
      <alignment horizontal="center" vertical="center"/>
    </xf>
    <xf numFmtId="0" fontId="2" fillId="0" borderId="14" xfId="0" applyFont="1" applyBorder="1" applyAlignment="1">
      <alignment horizontal="center" vertical="center"/>
    </xf>
    <xf numFmtId="0" fontId="2" fillId="0" borderId="14" xfId="0" applyFont="1" applyBorder="1" applyAlignment="1">
      <alignment horizontal="center" vertical="center" wrapText="1"/>
    </xf>
    <xf numFmtId="0" fontId="2" fillId="0" borderId="18" xfId="0" applyFont="1" applyBorder="1" applyAlignment="1">
      <alignment horizontal="center" vertical="center"/>
    </xf>
    <xf numFmtId="0" fontId="2" fillId="0" borderId="16" xfId="0" applyFont="1" applyBorder="1" applyAlignment="1">
      <alignment horizontal="center" vertical="center"/>
    </xf>
    <xf numFmtId="0" fontId="2" fillId="0" borderId="20" xfId="0" applyFont="1" applyBorder="1" applyAlignment="1">
      <alignment horizontal="center" vertical="center" wrapText="1"/>
    </xf>
    <xf numFmtId="0" fontId="2" fillId="0" borderId="24" xfId="0" applyFont="1" applyBorder="1" applyAlignment="1">
      <alignment horizontal="center" vertical="center"/>
    </xf>
    <xf numFmtId="0" fontId="2" fillId="0" borderId="5" xfId="0" applyFont="1" applyBorder="1" applyAlignment="1">
      <alignment horizontal="center" vertical="center" wrapText="1"/>
    </xf>
    <xf numFmtId="0" fontId="2" fillId="0" borderId="23" xfId="0" applyFont="1" applyBorder="1" applyAlignment="1">
      <alignment horizontal="center" vertical="center"/>
    </xf>
    <xf numFmtId="0" fontId="2" fillId="0" borderId="5" xfId="0" applyFont="1" applyBorder="1" applyAlignment="1">
      <alignment horizontal="center" vertical="center"/>
    </xf>
    <xf numFmtId="0" fontId="2" fillId="0" borderId="28" xfId="0" applyFont="1" applyBorder="1" applyAlignment="1">
      <alignment horizontal="center" vertical="center" wrapText="1"/>
    </xf>
    <xf numFmtId="0" fontId="2" fillId="0" borderId="6" xfId="0" applyFont="1" applyBorder="1" applyAlignment="1">
      <alignment horizontal="center" vertical="center"/>
    </xf>
    <xf numFmtId="0" fontId="2" fillId="2" borderId="29" xfId="0" applyFont="1" applyFill="1" applyBorder="1" applyAlignment="1">
      <alignment horizontal="center" vertical="center"/>
    </xf>
    <xf numFmtId="0" fontId="2" fillId="2" borderId="30" xfId="0" applyFont="1" applyFill="1" applyBorder="1" applyAlignment="1">
      <alignment horizontal="center" vertical="center"/>
    </xf>
    <xf numFmtId="0" fontId="2" fillId="2" borderId="31" xfId="0" applyFont="1" applyFill="1" applyBorder="1" applyAlignment="1">
      <alignment horizontal="center" vertical="center"/>
    </xf>
    <xf numFmtId="0" fontId="0" fillId="0" borderId="32" xfId="0" applyBorder="1" applyAlignment="1">
      <alignment horizontal="center" vertical="center"/>
    </xf>
    <xf numFmtId="0" fontId="2" fillId="0" borderId="32" xfId="0" applyFont="1" applyBorder="1" applyAlignment="1">
      <alignment horizontal="center" vertical="center" wrapText="1"/>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27" xfId="0" applyBorder="1" applyAlignment="1">
      <alignment horizontal="center" vertical="center"/>
    </xf>
    <xf numFmtId="1" fontId="0" fillId="0" borderId="2" xfId="0" applyNumberFormat="1" applyBorder="1" applyAlignment="1">
      <alignment horizontal="center" vertical="center"/>
    </xf>
    <xf numFmtId="0" fontId="0" fillId="0" borderId="33" xfId="0" applyBorder="1" applyAlignment="1">
      <alignment horizontal="center" vertical="center"/>
    </xf>
    <xf numFmtId="0" fontId="2" fillId="0" borderId="34" xfId="0" applyFont="1" applyBorder="1" applyAlignment="1">
      <alignment horizontal="center" vertical="center" wrapText="1"/>
    </xf>
    <xf numFmtId="0" fontId="0" fillId="0" borderId="23" xfId="0" applyBorder="1" applyAlignment="1">
      <alignment horizontal="center" vertical="center"/>
    </xf>
    <xf numFmtId="1" fontId="0" fillId="0" borderId="5" xfId="0" applyNumberFormat="1"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2" fillId="0" borderId="35" xfId="0" applyFont="1" applyBorder="1" applyAlignment="1">
      <alignment horizontal="center" vertical="center" wrapText="1"/>
    </xf>
    <xf numFmtId="0" fontId="0" fillId="0" borderId="8" xfId="0" applyBorder="1" applyAlignment="1">
      <alignment horizontal="center" vertical="center"/>
    </xf>
    <xf numFmtId="0" fontId="0" fillId="0" borderId="12" xfId="0" applyBorder="1" applyAlignment="1">
      <alignment horizontal="center" vertical="center"/>
    </xf>
    <xf numFmtId="0" fontId="0" fillId="0" borderId="10" xfId="0" applyBorder="1" applyAlignment="1">
      <alignment horizontal="center" vertical="center"/>
    </xf>
    <xf numFmtId="1" fontId="0" fillId="0" borderId="8" xfId="0" applyNumberFormat="1" applyBorder="1" applyAlignment="1">
      <alignment horizontal="center" vertical="center"/>
    </xf>
    <xf numFmtId="0" fontId="0" fillId="0" borderId="34" xfId="0" applyBorder="1" applyAlignment="1">
      <alignment horizontal="center" vertical="center"/>
    </xf>
    <xf numFmtId="0" fontId="0" fillId="0" borderId="0" xfId="0" applyAlignment="1">
      <alignment horizontal="center"/>
    </xf>
    <xf numFmtId="0" fontId="0" fillId="0" borderId="36" xfId="0" applyBorder="1" applyAlignment="1">
      <alignment horizontal="center"/>
    </xf>
    <xf numFmtId="0" fontId="2" fillId="0" borderId="29" xfId="0" applyFont="1" applyBorder="1" applyAlignment="1">
      <alignment horizontal="center" vertical="center"/>
    </xf>
    <xf numFmtId="0" fontId="2" fillId="0" borderId="30" xfId="0" applyFont="1" applyBorder="1" applyAlignment="1">
      <alignment horizontal="center" vertical="center"/>
    </xf>
    <xf numFmtId="0" fontId="2" fillId="0" borderId="37" xfId="0" applyFont="1" applyBorder="1" applyAlignment="1">
      <alignment horizontal="center" vertical="center"/>
    </xf>
    <xf numFmtId="0" fontId="2" fillId="0" borderId="38" xfId="0" applyFont="1" applyBorder="1" applyAlignment="1">
      <alignment horizontal="center" vertical="center"/>
    </xf>
    <xf numFmtId="0" fontId="2" fillId="0" borderId="39" xfId="0" applyFont="1" applyBorder="1" applyAlignment="1">
      <alignment horizontal="center" vertical="center"/>
    </xf>
    <xf numFmtId="0" fontId="0" fillId="0" borderId="38" xfId="0" applyBorder="1" applyAlignment="1">
      <alignment horizontal="center" vertical="center"/>
    </xf>
    <xf numFmtId="0" fontId="2" fillId="2" borderId="40" xfId="0" applyFont="1" applyFill="1" applyBorder="1" applyAlignment="1">
      <alignment horizontal="center" vertical="center"/>
    </xf>
    <xf numFmtId="0" fontId="2" fillId="2" borderId="41" xfId="0" applyFont="1" applyFill="1" applyBorder="1" applyAlignment="1">
      <alignment horizontal="center" vertical="center"/>
    </xf>
    <xf numFmtId="0" fontId="2" fillId="2" borderId="42" xfId="0" applyFont="1" applyFill="1" applyBorder="1" applyAlignment="1">
      <alignment horizontal="center" vertical="center"/>
    </xf>
    <xf numFmtId="2" fontId="2" fillId="2" borderId="43" xfId="0" applyNumberFormat="1" applyFont="1" applyFill="1" applyBorder="1" applyAlignment="1">
      <alignment horizontal="center" vertical="center" wrapText="1"/>
    </xf>
    <xf numFmtId="2" fontId="2" fillId="2" borderId="41" xfId="0" applyNumberFormat="1" applyFont="1" applyFill="1" applyBorder="1" applyAlignment="1">
      <alignment horizontal="center" vertical="center" wrapText="1"/>
    </xf>
    <xf numFmtId="2" fontId="2" fillId="2" borderId="44" xfId="0" applyNumberFormat="1" applyFont="1" applyFill="1" applyBorder="1" applyAlignment="1">
      <alignment horizontal="center" vertical="center" wrapText="1"/>
    </xf>
    <xf numFmtId="0" fontId="4" fillId="0" borderId="0" xfId="0" applyFont="1" applyAlignment="1">
      <alignment vertical="center"/>
    </xf>
    <xf numFmtId="0" fontId="5" fillId="0" borderId="0" xfId="0" applyFont="1" applyAlignment="1">
      <alignment vertical="center"/>
    </xf>
    <xf numFmtId="0" fontId="0" fillId="0" borderId="0" xfId="0" applyAlignment="1">
      <alignment horizontal="left" vertical="center" indent="1"/>
    </xf>
    <xf numFmtId="0" fontId="0" fillId="0" borderId="0" xfId="0" applyAlignment="1">
      <alignment horizontal="left" vertical="center" indent="2"/>
    </xf>
    <xf numFmtId="0" fontId="6" fillId="0" borderId="0" xfId="0" applyFont="1" applyAlignment="1">
      <alignment vertical="center" wrapText="1"/>
    </xf>
    <xf numFmtId="0" fontId="7" fillId="0" borderId="0" xfId="0" applyFont="1" applyAlignment="1">
      <alignment vertical="center"/>
    </xf>
    <xf numFmtId="0" fontId="1" fillId="0" borderId="0" xfId="0" applyFont="1"/>
    <xf numFmtId="0" fontId="4" fillId="2" borderId="0" xfId="0" applyFont="1" applyFill="1" applyAlignment="1">
      <alignment vertical="center"/>
    </xf>
    <xf numFmtId="0" fontId="5" fillId="2" borderId="0" xfId="0" applyFont="1" applyFill="1" applyAlignment="1">
      <alignment vertical="center"/>
    </xf>
    <xf numFmtId="0" fontId="0" fillId="2" borderId="0" xfId="0"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8</xdr:col>
      <xdr:colOff>311876</xdr:colOff>
      <xdr:row>12</xdr:row>
      <xdr:rowOff>149543</xdr:rowOff>
    </xdr:from>
    <xdr:to>
      <xdr:col>8</xdr:col>
      <xdr:colOff>954133</xdr:colOff>
      <xdr:row>12</xdr:row>
      <xdr:rowOff>269286</xdr:rowOff>
    </xdr:to>
    <xdr:sp macro="" textlink="">
      <xdr:nvSpPr>
        <xdr:cNvPr id="2" name="Left Bracket 1">
          <a:extLst>
            <a:ext uri="{FF2B5EF4-FFF2-40B4-BE49-F238E27FC236}">
              <a16:creationId xmlns:a16="http://schemas.microsoft.com/office/drawing/2014/main" id="{AC2AA6A4-895B-4490-83B7-7BDCB4886721}"/>
            </a:ext>
          </a:extLst>
        </xdr:cNvPr>
        <xdr:cNvSpPr/>
      </xdr:nvSpPr>
      <xdr:spPr>
        <a:xfrm rot="5400000">
          <a:off x="6897733" y="3736386"/>
          <a:ext cx="119743" cy="642257"/>
        </a:xfrm>
        <a:prstGeom prst="leftBracket">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n-IN" sz="1100"/>
        </a:p>
      </xdr:txBody>
    </xdr:sp>
    <xdr:clientData/>
  </xdr:twoCellAnchor>
  <xdr:twoCellAnchor>
    <xdr:from>
      <xdr:col>8</xdr:col>
      <xdr:colOff>1042988</xdr:colOff>
      <xdr:row>12</xdr:row>
      <xdr:rowOff>80963</xdr:rowOff>
    </xdr:from>
    <xdr:to>
      <xdr:col>8</xdr:col>
      <xdr:colOff>1209675</xdr:colOff>
      <xdr:row>12</xdr:row>
      <xdr:rowOff>261938</xdr:rowOff>
    </xdr:to>
    <xdr:sp macro="" textlink="">
      <xdr:nvSpPr>
        <xdr:cNvPr id="3" name="TextBox 2">
          <a:extLst>
            <a:ext uri="{FF2B5EF4-FFF2-40B4-BE49-F238E27FC236}">
              <a16:creationId xmlns:a16="http://schemas.microsoft.com/office/drawing/2014/main" id="{CBA52E9E-4D48-460C-B851-4278B6DF7BC4}"/>
            </a:ext>
          </a:extLst>
        </xdr:cNvPr>
        <xdr:cNvSpPr txBox="1"/>
      </xdr:nvSpPr>
      <xdr:spPr>
        <a:xfrm>
          <a:off x="7367588" y="3929063"/>
          <a:ext cx="166687" cy="1809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IN" sz="1100" b="1"/>
            <a:t>c</a:t>
          </a:r>
        </a:p>
      </xdr:txBody>
    </xdr:sp>
    <xdr:clientData/>
  </xdr:twoCellAnchor>
  <xdr:twoCellAnchor>
    <xdr:from>
      <xdr:col>8</xdr:col>
      <xdr:colOff>76200</xdr:colOff>
      <xdr:row>12</xdr:row>
      <xdr:rowOff>100013</xdr:rowOff>
    </xdr:from>
    <xdr:to>
      <xdr:col>8</xdr:col>
      <xdr:colOff>233363</xdr:colOff>
      <xdr:row>12</xdr:row>
      <xdr:rowOff>266700</xdr:rowOff>
    </xdr:to>
    <xdr:sp macro="" textlink="">
      <xdr:nvSpPr>
        <xdr:cNvPr id="4" name="TextBox 3">
          <a:extLst>
            <a:ext uri="{FF2B5EF4-FFF2-40B4-BE49-F238E27FC236}">
              <a16:creationId xmlns:a16="http://schemas.microsoft.com/office/drawing/2014/main" id="{729694E7-FC8C-4D80-96A3-6AB8C2E6B2BA}"/>
            </a:ext>
          </a:extLst>
        </xdr:cNvPr>
        <xdr:cNvSpPr txBox="1"/>
      </xdr:nvSpPr>
      <xdr:spPr>
        <a:xfrm>
          <a:off x="6400800" y="3948113"/>
          <a:ext cx="157163" cy="16668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IN" sz="1100" b="1"/>
            <a:t>a</a:t>
          </a:r>
        </a:p>
      </xdr:txBody>
    </xdr:sp>
    <xdr:clientData/>
  </xdr:twoCellAnchor>
  <xdr:twoCellAnchor>
    <xdr:from>
      <xdr:col>8</xdr:col>
      <xdr:colOff>523875</xdr:colOff>
      <xdr:row>12</xdr:row>
      <xdr:rowOff>314326</xdr:rowOff>
    </xdr:from>
    <xdr:to>
      <xdr:col>8</xdr:col>
      <xdr:colOff>785813</xdr:colOff>
      <xdr:row>12</xdr:row>
      <xdr:rowOff>471488</xdr:rowOff>
    </xdr:to>
    <xdr:sp macro="" textlink="">
      <xdr:nvSpPr>
        <xdr:cNvPr id="5" name="TextBox 4">
          <a:extLst>
            <a:ext uri="{FF2B5EF4-FFF2-40B4-BE49-F238E27FC236}">
              <a16:creationId xmlns:a16="http://schemas.microsoft.com/office/drawing/2014/main" id="{0CDCB8B5-053E-44CE-81B8-23BA925C3B14}"/>
            </a:ext>
          </a:extLst>
        </xdr:cNvPr>
        <xdr:cNvSpPr txBox="1"/>
      </xdr:nvSpPr>
      <xdr:spPr>
        <a:xfrm>
          <a:off x="6848475" y="4162426"/>
          <a:ext cx="261938" cy="15716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IN" sz="1100" b="1"/>
            <a:t>b</a:t>
          </a:r>
        </a:p>
      </xdr:txBody>
    </xdr:sp>
    <xdr:clientData/>
  </xdr:twoCellAnchor>
  <xdr:twoCellAnchor>
    <xdr:from>
      <xdr:col>8</xdr:col>
      <xdr:colOff>352449</xdr:colOff>
      <xdr:row>13</xdr:row>
      <xdr:rowOff>96103</xdr:rowOff>
    </xdr:from>
    <xdr:to>
      <xdr:col>8</xdr:col>
      <xdr:colOff>988768</xdr:colOff>
      <xdr:row>13</xdr:row>
      <xdr:rowOff>215846</xdr:rowOff>
    </xdr:to>
    <xdr:sp macro="" textlink="">
      <xdr:nvSpPr>
        <xdr:cNvPr id="6" name="Left Bracket 5">
          <a:extLst>
            <a:ext uri="{FF2B5EF4-FFF2-40B4-BE49-F238E27FC236}">
              <a16:creationId xmlns:a16="http://schemas.microsoft.com/office/drawing/2014/main" id="{04FAF1EE-64B3-4954-A7E5-B15F3976F479}"/>
            </a:ext>
          </a:extLst>
        </xdr:cNvPr>
        <xdr:cNvSpPr/>
      </xdr:nvSpPr>
      <xdr:spPr>
        <a:xfrm rot="5400000">
          <a:off x="6935337" y="4333615"/>
          <a:ext cx="119743" cy="636319"/>
        </a:xfrm>
        <a:prstGeom prst="leftBracket">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n-IN" sz="1100"/>
        </a:p>
      </xdr:txBody>
    </xdr:sp>
    <xdr:clientData/>
  </xdr:twoCellAnchor>
  <xdr:twoCellAnchor>
    <xdr:from>
      <xdr:col>8</xdr:col>
      <xdr:colOff>1042988</xdr:colOff>
      <xdr:row>13</xdr:row>
      <xdr:rowOff>80963</xdr:rowOff>
    </xdr:from>
    <xdr:to>
      <xdr:col>8</xdr:col>
      <xdr:colOff>1209675</xdr:colOff>
      <xdr:row>13</xdr:row>
      <xdr:rowOff>261938</xdr:rowOff>
    </xdr:to>
    <xdr:sp macro="" textlink="">
      <xdr:nvSpPr>
        <xdr:cNvPr id="7" name="TextBox 6">
          <a:extLst>
            <a:ext uri="{FF2B5EF4-FFF2-40B4-BE49-F238E27FC236}">
              <a16:creationId xmlns:a16="http://schemas.microsoft.com/office/drawing/2014/main" id="{353550ED-A90F-4426-8FEA-1D4C2E6C09FD}"/>
            </a:ext>
          </a:extLst>
        </xdr:cNvPr>
        <xdr:cNvSpPr txBox="1"/>
      </xdr:nvSpPr>
      <xdr:spPr>
        <a:xfrm>
          <a:off x="7367588" y="4576763"/>
          <a:ext cx="166687" cy="1809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IN" sz="1100" b="1"/>
            <a:t>c</a:t>
          </a:r>
        </a:p>
      </xdr:txBody>
    </xdr:sp>
    <xdr:clientData/>
  </xdr:twoCellAnchor>
  <xdr:twoCellAnchor>
    <xdr:from>
      <xdr:col>8</xdr:col>
      <xdr:colOff>76200</xdr:colOff>
      <xdr:row>13</xdr:row>
      <xdr:rowOff>100013</xdr:rowOff>
    </xdr:from>
    <xdr:to>
      <xdr:col>8</xdr:col>
      <xdr:colOff>233363</xdr:colOff>
      <xdr:row>13</xdr:row>
      <xdr:rowOff>266700</xdr:rowOff>
    </xdr:to>
    <xdr:sp macro="" textlink="">
      <xdr:nvSpPr>
        <xdr:cNvPr id="8" name="TextBox 7">
          <a:extLst>
            <a:ext uri="{FF2B5EF4-FFF2-40B4-BE49-F238E27FC236}">
              <a16:creationId xmlns:a16="http://schemas.microsoft.com/office/drawing/2014/main" id="{318A847A-C59E-42DC-8720-4FC53FF1B31D}"/>
            </a:ext>
          </a:extLst>
        </xdr:cNvPr>
        <xdr:cNvSpPr txBox="1"/>
      </xdr:nvSpPr>
      <xdr:spPr>
        <a:xfrm>
          <a:off x="6400800" y="4595813"/>
          <a:ext cx="157163" cy="16668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IN" sz="1100" b="1"/>
            <a:t>a</a:t>
          </a:r>
        </a:p>
      </xdr:txBody>
    </xdr:sp>
    <xdr:clientData/>
  </xdr:twoCellAnchor>
  <xdr:twoCellAnchor>
    <xdr:from>
      <xdr:col>8</xdr:col>
      <xdr:colOff>523875</xdr:colOff>
      <xdr:row>13</xdr:row>
      <xdr:rowOff>314326</xdr:rowOff>
    </xdr:from>
    <xdr:to>
      <xdr:col>8</xdr:col>
      <xdr:colOff>785813</xdr:colOff>
      <xdr:row>13</xdr:row>
      <xdr:rowOff>471488</xdr:rowOff>
    </xdr:to>
    <xdr:sp macro="" textlink="">
      <xdr:nvSpPr>
        <xdr:cNvPr id="9" name="TextBox 8">
          <a:extLst>
            <a:ext uri="{FF2B5EF4-FFF2-40B4-BE49-F238E27FC236}">
              <a16:creationId xmlns:a16="http://schemas.microsoft.com/office/drawing/2014/main" id="{6839AAE3-28A2-4E1F-94A4-6A24092DFDA2}"/>
            </a:ext>
          </a:extLst>
        </xdr:cNvPr>
        <xdr:cNvSpPr txBox="1"/>
      </xdr:nvSpPr>
      <xdr:spPr>
        <a:xfrm>
          <a:off x="6848475" y="4810126"/>
          <a:ext cx="261938" cy="15716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IN" sz="1100" b="1"/>
            <a:t>b</a:t>
          </a:r>
        </a:p>
      </xdr:txBody>
    </xdr:sp>
    <xdr:clientData/>
  </xdr:twoCellAnchor>
  <xdr:twoCellAnchor>
    <xdr:from>
      <xdr:col>8</xdr:col>
      <xdr:colOff>311876</xdr:colOff>
      <xdr:row>10</xdr:row>
      <xdr:rowOff>149543</xdr:rowOff>
    </xdr:from>
    <xdr:to>
      <xdr:col>8</xdr:col>
      <xdr:colOff>954133</xdr:colOff>
      <xdr:row>10</xdr:row>
      <xdr:rowOff>269286</xdr:rowOff>
    </xdr:to>
    <xdr:sp macro="" textlink="">
      <xdr:nvSpPr>
        <xdr:cNvPr id="10" name="Left Bracket 9">
          <a:extLst>
            <a:ext uri="{FF2B5EF4-FFF2-40B4-BE49-F238E27FC236}">
              <a16:creationId xmlns:a16="http://schemas.microsoft.com/office/drawing/2014/main" id="{4B39BEA9-CAB9-4AE5-A698-86861BD867F3}"/>
            </a:ext>
          </a:extLst>
        </xdr:cNvPr>
        <xdr:cNvSpPr/>
      </xdr:nvSpPr>
      <xdr:spPr>
        <a:xfrm rot="16200000">
          <a:off x="6897733" y="2440986"/>
          <a:ext cx="119743" cy="642257"/>
        </a:xfrm>
        <a:prstGeom prst="leftBracket">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n-IN" sz="1100"/>
        </a:p>
      </xdr:txBody>
    </xdr:sp>
    <xdr:clientData/>
  </xdr:twoCellAnchor>
  <xdr:twoCellAnchor>
    <xdr:from>
      <xdr:col>8</xdr:col>
      <xdr:colOff>1042988</xdr:colOff>
      <xdr:row>10</xdr:row>
      <xdr:rowOff>80963</xdr:rowOff>
    </xdr:from>
    <xdr:to>
      <xdr:col>8</xdr:col>
      <xdr:colOff>1209675</xdr:colOff>
      <xdr:row>10</xdr:row>
      <xdr:rowOff>261938</xdr:rowOff>
    </xdr:to>
    <xdr:sp macro="" textlink="">
      <xdr:nvSpPr>
        <xdr:cNvPr id="11" name="TextBox 10">
          <a:extLst>
            <a:ext uri="{FF2B5EF4-FFF2-40B4-BE49-F238E27FC236}">
              <a16:creationId xmlns:a16="http://schemas.microsoft.com/office/drawing/2014/main" id="{78868162-E4CE-4339-804C-F02CB9AA7B3A}"/>
            </a:ext>
          </a:extLst>
        </xdr:cNvPr>
        <xdr:cNvSpPr txBox="1"/>
      </xdr:nvSpPr>
      <xdr:spPr>
        <a:xfrm>
          <a:off x="7367588" y="2633663"/>
          <a:ext cx="166687" cy="1809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IN" sz="1100" b="1"/>
            <a:t>c</a:t>
          </a:r>
        </a:p>
      </xdr:txBody>
    </xdr:sp>
    <xdr:clientData/>
  </xdr:twoCellAnchor>
  <xdr:twoCellAnchor>
    <xdr:from>
      <xdr:col>8</xdr:col>
      <xdr:colOff>76200</xdr:colOff>
      <xdr:row>10</xdr:row>
      <xdr:rowOff>100013</xdr:rowOff>
    </xdr:from>
    <xdr:to>
      <xdr:col>8</xdr:col>
      <xdr:colOff>233363</xdr:colOff>
      <xdr:row>10</xdr:row>
      <xdr:rowOff>266700</xdr:rowOff>
    </xdr:to>
    <xdr:sp macro="" textlink="">
      <xdr:nvSpPr>
        <xdr:cNvPr id="12" name="TextBox 11">
          <a:extLst>
            <a:ext uri="{FF2B5EF4-FFF2-40B4-BE49-F238E27FC236}">
              <a16:creationId xmlns:a16="http://schemas.microsoft.com/office/drawing/2014/main" id="{D3CDC81F-2ACA-4F7B-8623-DCE898EAB737}"/>
            </a:ext>
          </a:extLst>
        </xdr:cNvPr>
        <xdr:cNvSpPr txBox="1"/>
      </xdr:nvSpPr>
      <xdr:spPr>
        <a:xfrm>
          <a:off x="6400800" y="2652713"/>
          <a:ext cx="157163" cy="16668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IN" sz="1100" b="1"/>
            <a:t>a</a:t>
          </a:r>
        </a:p>
      </xdr:txBody>
    </xdr:sp>
    <xdr:clientData/>
  </xdr:twoCellAnchor>
  <xdr:twoCellAnchor>
    <xdr:from>
      <xdr:col>8</xdr:col>
      <xdr:colOff>523875</xdr:colOff>
      <xdr:row>10</xdr:row>
      <xdr:rowOff>314326</xdr:rowOff>
    </xdr:from>
    <xdr:to>
      <xdr:col>8</xdr:col>
      <xdr:colOff>785813</xdr:colOff>
      <xdr:row>10</xdr:row>
      <xdr:rowOff>471488</xdr:rowOff>
    </xdr:to>
    <xdr:sp macro="" textlink="">
      <xdr:nvSpPr>
        <xdr:cNvPr id="13" name="TextBox 12">
          <a:extLst>
            <a:ext uri="{FF2B5EF4-FFF2-40B4-BE49-F238E27FC236}">
              <a16:creationId xmlns:a16="http://schemas.microsoft.com/office/drawing/2014/main" id="{61263701-5D09-44F3-9C8E-29DE9E0BB290}"/>
            </a:ext>
          </a:extLst>
        </xdr:cNvPr>
        <xdr:cNvSpPr txBox="1"/>
      </xdr:nvSpPr>
      <xdr:spPr>
        <a:xfrm>
          <a:off x="6848475" y="2867026"/>
          <a:ext cx="261938" cy="15716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IN" sz="1100" b="1"/>
            <a:t>b</a:t>
          </a:r>
        </a:p>
      </xdr:txBody>
    </xdr:sp>
    <xdr:clientData/>
  </xdr:twoCellAnchor>
  <xdr:twoCellAnchor>
    <xdr:from>
      <xdr:col>8</xdr:col>
      <xdr:colOff>352449</xdr:colOff>
      <xdr:row>11</xdr:row>
      <xdr:rowOff>96103</xdr:rowOff>
    </xdr:from>
    <xdr:to>
      <xdr:col>8</xdr:col>
      <xdr:colOff>988768</xdr:colOff>
      <xdr:row>11</xdr:row>
      <xdr:rowOff>215846</xdr:rowOff>
    </xdr:to>
    <xdr:sp macro="" textlink="">
      <xdr:nvSpPr>
        <xdr:cNvPr id="14" name="Left Bracket 13">
          <a:extLst>
            <a:ext uri="{FF2B5EF4-FFF2-40B4-BE49-F238E27FC236}">
              <a16:creationId xmlns:a16="http://schemas.microsoft.com/office/drawing/2014/main" id="{B01ED4C7-F19C-4B5C-9DA8-9A678D211AF9}"/>
            </a:ext>
          </a:extLst>
        </xdr:cNvPr>
        <xdr:cNvSpPr/>
      </xdr:nvSpPr>
      <xdr:spPr>
        <a:xfrm rot="16200000">
          <a:off x="6935337" y="3038215"/>
          <a:ext cx="119743" cy="636319"/>
        </a:xfrm>
        <a:prstGeom prst="leftBracket">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n-IN" sz="1100"/>
        </a:p>
      </xdr:txBody>
    </xdr:sp>
    <xdr:clientData/>
  </xdr:twoCellAnchor>
  <xdr:twoCellAnchor>
    <xdr:from>
      <xdr:col>8</xdr:col>
      <xdr:colOff>1042988</xdr:colOff>
      <xdr:row>11</xdr:row>
      <xdr:rowOff>80963</xdr:rowOff>
    </xdr:from>
    <xdr:to>
      <xdr:col>8</xdr:col>
      <xdr:colOff>1209675</xdr:colOff>
      <xdr:row>11</xdr:row>
      <xdr:rowOff>261938</xdr:rowOff>
    </xdr:to>
    <xdr:sp macro="" textlink="">
      <xdr:nvSpPr>
        <xdr:cNvPr id="15" name="TextBox 14">
          <a:extLst>
            <a:ext uri="{FF2B5EF4-FFF2-40B4-BE49-F238E27FC236}">
              <a16:creationId xmlns:a16="http://schemas.microsoft.com/office/drawing/2014/main" id="{75E71628-8132-457D-B0D6-E78FF818CFF8}"/>
            </a:ext>
          </a:extLst>
        </xdr:cNvPr>
        <xdr:cNvSpPr txBox="1"/>
      </xdr:nvSpPr>
      <xdr:spPr>
        <a:xfrm>
          <a:off x="7367588" y="3281363"/>
          <a:ext cx="166687" cy="1809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IN" sz="1100" b="1"/>
            <a:t>c</a:t>
          </a:r>
        </a:p>
      </xdr:txBody>
    </xdr:sp>
    <xdr:clientData/>
  </xdr:twoCellAnchor>
  <xdr:twoCellAnchor>
    <xdr:from>
      <xdr:col>8</xdr:col>
      <xdr:colOff>76200</xdr:colOff>
      <xdr:row>11</xdr:row>
      <xdr:rowOff>100013</xdr:rowOff>
    </xdr:from>
    <xdr:to>
      <xdr:col>8</xdr:col>
      <xdr:colOff>233363</xdr:colOff>
      <xdr:row>11</xdr:row>
      <xdr:rowOff>266700</xdr:rowOff>
    </xdr:to>
    <xdr:sp macro="" textlink="">
      <xdr:nvSpPr>
        <xdr:cNvPr id="16" name="TextBox 15">
          <a:extLst>
            <a:ext uri="{FF2B5EF4-FFF2-40B4-BE49-F238E27FC236}">
              <a16:creationId xmlns:a16="http://schemas.microsoft.com/office/drawing/2014/main" id="{26FE90E8-E0E8-46F3-825E-DDA31511674E}"/>
            </a:ext>
          </a:extLst>
        </xdr:cNvPr>
        <xdr:cNvSpPr txBox="1"/>
      </xdr:nvSpPr>
      <xdr:spPr>
        <a:xfrm>
          <a:off x="6400800" y="3300413"/>
          <a:ext cx="157163" cy="16668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IN" sz="1100" b="1"/>
            <a:t>a</a:t>
          </a:r>
        </a:p>
      </xdr:txBody>
    </xdr:sp>
    <xdr:clientData/>
  </xdr:twoCellAnchor>
  <xdr:twoCellAnchor>
    <xdr:from>
      <xdr:col>8</xdr:col>
      <xdr:colOff>523875</xdr:colOff>
      <xdr:row>11</xdr:row>
      <xdr:rowOff>314326</xdr:rowOff>
    </xdr:from>
    <xdr:to>
      <xdr:col>8</xdr:col>
      <xdr:colOff>785813</xdr:colOff>
      <xdr:row>11</xdr:row>
      <xdr:rowOff>471488</xdr:rowOff>
    </xdr:to>
    <xdr:sp macro="" textlink="">
      <xdr:nvSpPr>
        <xdr:cNvPr id="17" name="TextBox 16">
          <a:extLst>
            <a:ext uri="{FF2B5EF4-FFF2-40B4-BE49-F238E27FC236}">
              <a16:creationId xmlns:a16="http://schemas.microsoft.com/office/drawing/2014/main" id="{91CF5AD9-759B-40F1-A193-DE3979CC621D}"/>
            </a:ext>
          </a:extLst>
        </xdr:cNvPr>
        <xdr:cNvSpPr txBox="1"/>
      </xdr:nvSpPr>
      <xdr:spPr>
        <a:xfrm>
          <a:off x="6848475" y="3514726"/>
          <a:ext cx="261938" cy="15716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IN" sz="1100" b="1"/>
            <a:t>b</a:t>
          </a:r>
        </a:p>
      </xdr:txBody>
    </xdr:sp>
    <xdr:clientData/>
  </xdr:twoCellAnchor>
  <xdr:twoCellAnchor>
    <xdr:from>
      <xdr:col>8</xdr:col>
      <xdr:colOff>311876</xdr:colOff>
      <xdr:row>21</xdr:row>
      <xdr:rowOff>149543</xdr:rowOff>
    </xdr:from>
    <xdr:to>
      <xdr:col>8</xdr:col>
      <xdr:colOff>954133</xdr:colOff>
      <xdr:row>21</xdr:row>
      <xdr:rowOff>269286</xdr:rowOff>
    </xdr:to>
    <xdr:sp macro="" textlink="">
      <xdr:nvSpPr>
        <xdr:cNvPr id="18" name="Left Bracket 17">
          <a:extLst>
            <a:ext uri="{FF2B5EF4-FFF2-40B4-BE49-F238E27FC236}">
              <a16:creationId xmlns:a16="http://schemas.microsoft.com/office/drawing/2014/main" id="{3C370AA2-98A1-4E5B-9BC7-51300CA3D991}"/>
            </a:ext>
          </a:extLst>
        </xdr:cNvPr>
        <xdr:cNvSpPr/>
      </xdr:nvSpPr>
      <xdr:spPr>
        <a:xfrm rot="5400000">
          <a:off x="6897733" y="7515906"/>
          <a:ext cx="119743" cy="642257"/>
        </a:xfrm>
        <a:prstGeom prst="leftBracket">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n-IN" sz="1100"/>
        </a:p>
      </xdr:txBody>
    </xdr:sp>
    <xdr:clientData/>
  </xdr:twoCellAnchor>
  <xdr:twoCellAnchor>
    <xdr:from>
      <xdr:col>8</xdr:col>
      <xdr:colOff>1042988</xdr:colOff>
      <xdr:row>21</xdr:row>
      <xdr:rowOff>80963</xdr:rowOff>
    </xdr:from>
    <xdr:to>
      <xdr:col>8</xdr:col>
      <xdr:colOff>1209675</xdr:colOff>
      <xdr:row>21</xdr:row>
      <xdr:rowOff>261938</xdr:rowOff>
    </xdr:to>
    <xdr:sp macro="" textlink="">
      <xdr:nvSpPr>
        <xdr:cNvPr id="19" name="TextBox 18">
          <a:extLst>
            <a:ext uri="{FF2B5EF4-FFF2-40B4-BE49-F238E27FC236}">
              <a16:creationId xmlns:a16="http://schemas.microsoft.com/office/drawing/2014/main" id="{04B4FE23-E367-4E5A-B783-7B29A6AC68B2}"/>
            </a:ext>
          </a:extLst>
        </xdr:cNvPr>
        <xdr:cNvSpPr txBox="1"/>
      </xdr:nvSpPr>
      <xdr:spPr>
        <a:xfrm>
          <a:off x="7367588" y="7708583"/>
          <a:ext cx="166687" cy="1809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IN" sz="1100" b="1"/>
            <a:t>c</a:t>
          </a:r>
        </a:p>
      </xdr:txBody>
    </xdr:sp>
    <xdr:clientData/>
  </xdr:twoCellAnchor>
  <xdr:twoCellAnchor>
    <xdr:from>
      <xdr:col>8</xdr:col>
      <xdr:colOff>76200</xdr:colOff>
      <xdr:row>21</xdr:row>
      <xdr:rowOff>100013</xdr:rowOff>
    </xdr:from>
    <xdr:to>
      <xdr:col>8</xdr:col>
      <xdr:colOff>233363</xdr:colOff>
      <xdr:row>21</xdr:row>
      <xdr:rowOff>266700</xdr:rowOff>
    </xdr:to>
    <xdr:sp macro="" textlink="">
      <xdr:nvSpPr>
        <xdr:cNvPr id="20" name="TextBox 19">
          <a:extLst>
            <a:ext uri="{FF2B5EF4-FFF2-40B4-BE49-F238E27FC236}">
              <a16:creationId xmlns:a16="http://schemas.microsoft.com/office/drawing/2014/main" id="{C512F8BF-53DF-4466-A606-9F2780AAEE88}"/>
            </a:ext>
          </a:extLst>
        </xdr:cNvPr>
        <xdr:cNvSpPr txBox="1"/>
      </xdr:nvSpPr>
      <xdr:spPr>
        <a:xfrm>
          <a:off x="6400800" y="7727633"/>
          <a:ext cx="157163" cy="16668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IN" sz="1100" b="1"/>
            <a:t>a</a:t>
          </a:r>
        </a:p>
      </xdr:txBody>
    </xdr:sp>
    <xdr:clientData/>
  </xdr:twoCellAnchor>
  <xdr:twoCellAnchor>
    <xdr:from>
      <xdr:col>8</xdr:col>
      <xdr:colOff>523875</xdr:colOff>
      <xdr:row>21</xdr:row>
      <xdr:rowOff>314326</xdr:rowOff>
    </xdr:from>
    <xdr:to>
      <xdr:col>8</xdr:col>
      <xdr:colOff>785813</xdr:colOff>
      <xdr:row>21</xdr:row>
      <xdr:rowOff>471488</xdr:rowOff>
    </xdr:to>
    <xdr:sp macro="" textlink="">
      <xdr:nvSpPr>
        <xdr:cNvPr id="21" name="TextBox 20">
          <a:extLst>
            <a:ext uri="{FF2B5EF4-FFF2-40B4-BE49-F238E27FC236}">
              <a16:creationId xmlns:a16="http://schemas.microsoft.com/office/drawing/2014/main" id="{B3A2F0EB-6C9E-4D08-AB35-CBE306667AF3}"/>
            </a:ext>
          </a:extLst>
        </xdr:cNvPr>
        <xdr:cNvSpPr txBox="1"/>
      </xdr:nvSpPr>
      <xdr:spPr>
        <a:xfrm>
          <a:off x="6848475" y="7941946"/>
          <a:ext cx="261938" cy="15716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IN" sz="1100" b="1"/>
            <a:t>b</a:t>
          </a:r>
        </a:p>
      </xdr:txBody>
    </xdr:sp>
    <xdr:clientData/>
  </xdr:twoCellAnchor>
  <xdr:twoCellAnchor>
    <xdr:from>
      <xdr:col>8</xdr:col>
      <xdr:colOff>352449</xdr:colOff>
      <xdr:row>22</xdr:row>
      <xdr:rowOff>96103</xdr:rowOff>
    </xdr:from>
    <xdr:to>
      <xdr:col>8</xdr:col>
      <xdr:colOff>988768</xdr:colOff>
      <xdr:row>22</xdr:row>
      <xdr:rowOff>215846</xdr:rowOff>
    </xdr:to>
    <xdr:sp macro="" textlink="">
      <xdr:nvSpPr>
        <xdr:cNvPr id="22" name="Left Bracket 21">
          <a:extLst>
            <a:ext uri="{FF2B5EF4-FFF2-40B4-BE49-F238E27FC236}">
              <a16:creationId xmlns:a16="http://schemas.microsoft.com/office/drawing/2014/main" id="{B44B607D-C07E-4ADB-8547-B866E1A5C9E3}"/>
            </a:ext>
          </a:extLst>
        </xdr:cNvPr>
        <xdr:cNvSpPr/>
      </xdr:nvSpPr>
      <xdr:spPr>
        <a:xfrm rot="5400000">
          <a:off x="6935337" y="8113135"/>
          <a:ext cx="119743" cy="636319"/>
        </a:xfrm>
        <a:prstGeom prst="leftBracket">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n-IN" sz="1100"/>
        </a:p>
      </xdr:txBody>
    </xdr:sp>
    <xdr:clientData/>
  </xdr:twoCellAnchor>
  <xdr:twoCellAnchor>
    <xdr:from>
      <xdr:col>8</xdr:col>
      <xdr:colOff>1042988</xdr:colOff>
      <xdr:row>22</xdr:row>
      <xdr:rowOff>80963</xdr:rowOff>
    </xdr:from>
    <xdr:to>
      <xdr:col>8</xdr:col>
      <xdr:colOff>1209675</xdr:colOff>
      <xdr:row>22</xdr:row>
      <xdr:rowOff>261938</xdr:rowOff>
    </xdr:to>
    <xdr:sp macro="" textlink="">
      <xdr:nvSpPr>
        <xdr:cNvPr id="23" name="TextBox 22">
          <a:extLst>
            <a:ext uri="{FF2B5EF4-FFF2-40B4-BE49-F238E27FC236}">
              <a16:creationId xmlns:a16="http://schemas.microsoft.com/office/drawing/2014/main" id="{9B8DD155-75DA-44B4-9602-0D376EE389FD}"/>
            </a:ext>
          </a:extLst>
        </xdr:cNvPr>
        <xdr:cNvSpPr txBox="1"/>
      </xdr:nvSpPr>
      <xdr:spPr>
        <a:xfrm>
          <a:off x="7367588" y="8356283"/>
          <a:ext cx="166687" cy="1809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IN" sz="1100" b="1"/>
            <a:t>c</a:t>
          </a:r>
        </a:p>
      </xdr:txBody>
    </xdr:sp>
    <xdr:clientData/>
  </xdr:twoCellAnchor>
  <xdr:twoCellAnchor>
    <xdr:from>
      <xdr:col>8</xdr:col>
      <xdr:colOff>76200</xdr:colOff>
      <xdr:row>22</xdr:row>
      <xdr:rowOff>100013</xdr:rowOff>
    </xdr:from>
    <xdr:to>
      <xdr:col>8</xdr:col>
      <xdr:colOff>233363</xdr:colOff>
      <xdr:row>22</xdr:row>
      <xdr:rowOff>266700</xdr:rowOff>
    </xdr:to>
    <xdr:sp macro="" textlink="">
      <xdr:nvSpPr>
        <xdr:cNvPr id="24" name="TextBox 23">
          <a:extLst>
            <a:ext uri="{FF2B5EF4-FFF2-40B4-BE49-F238E27FC236}">
              <a16:creationId xmlns:a16="http://schemas.microsoft.com/office/drawing/2014/main" id="{7D82C1BA-06F1-45E3-A6AD-66601FF43493}"/>
            </a:ext>
          </a:extLst>
        </xdr:cNvPr>
        <xdr:cNvSpPr txBox="1"/>
      </xdr:nvSpPr>
      <xdr:spPr>
        <a:xfrm>
          <a:off x="6400800" y="8375333"/>
          <a:ext cx="157163" cy="16668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IN" sz="1100" b="1"/>
            <a:t>a</a:t>
          </a:r>
        </a:p>
      </xdr:txBody>
    </xdr:sp>
    <xdr:clientData/>
  </xdr:twoCellAnchor>
  <xdr:twoCellAnchor>
    <xdr:from>
      <xdr:col>8</xdr:col>
      <xdr:colOff>523875</xdr:colOff>
      <xdr:row>22</xdr:row>
      <xdr:rowOff>314326</xdr:rowOff>
    </xdr:from>
    <xdr:to>
      <xdr:col>8</xdr:col>
      <xdr:colOff>785813</xdr:colOff>
      <xdr:row>22</xdr:row>
      <xdr:rowOff>471488</xdr:rowOff>
    </xdr:to>
    <xdr:sp macro="" textlink="">
      <xdr:nvSpPr>
        <xdr:cNvPr id="25" name="TextBox 24">
          <a:extLst>
            <a:ext uri="{FF2B5EF4-FFF2-40B4-BE49-F238E27FC236}">
              <a16:creationId xmlns:a16="http://schemas.microsoft.com/office/drawing/2014/main" id="{19C1278B-B7B3-444A-982A-CBF357090F3C}"/>
            </a:ext>
          </a:extLst>
        </xdr:cNvPr>
        <xdr:cNvSpPr txBox="1"/>
      </xdr:nvSpPr>
      <xdr:spPr>
        <a:xfrm>
          <a:off x="6848475" y="8589646"/>
          <a:ext cx="261938" cy="15716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IN" sz="1100" b="1"/>
            <a:t>b</a:t>
          </a:r>
        </a:p>
      </xdr:txBody>
    </xdr:sp>
    <xdr:clientData/>
  </xdr:twoCellAnchor>
  <xdr:twoCellAnchor>
    <xdr:from>
      <xdr:col>8</xdr:col>
      <xdr:colOff>311876</xdr:colOff>
      <xdr:row>19</xdr:row>
      <xdr:rowOff>149543</xdr:rowOff>
    </xdr:from>
    <xdr:to>
      <xdr:col>8</xdr:col>
      <xdr:colOff>954133</xdr:colOff>
      <xdr:row>19</xdr:row>
      <xdr:rowOff>269286</xdr:rowOff>
    </xdr:to>
    <xdr:sp macro="" textlink="">
      <xdr:nvSpPr>
        <xdr:cNvPr id="26" name="Left Bracket 25">
          <a:extLst>
            <a:ext uri="{FF2B5EF4-FFF2-40B4-BE49-F238E27FC236}">
              <a16:creationId xmlns:a16="http://schemas.microsoft.com/office/drawing/2014/main" id="{EE44FAA9-F8C4-475C-8223-AEBD4A9859F6}"/>
            </a:ext>
          </a:extLst>
        </xdr:cNvPr>
        <xdr:cNvSpPr/>
      </xdr:nvSpPr>
      <xdr:spPr>
        <a:xfrm rot="16200000">
          <a:off x="6897733" y="6220506"/>
          <a:ext cx="119743" cy="642257"/>
        </a:xfrm>
        <a:prstGeom prst="leftBracket">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n-IN" sz="1100"/>
        </a:p>
      </xdr:txBody>
    </xdr:sp>
    <xdr:clientData/>
  </xdr:twoCellAnchor>
  <xdr:twoCellAnchor>
    <xdr:from>
      <xdr:col>8</xdr:col>
      <xdr:colOff>1042988</xdr:colOff>
      <xdr:row>19</xdr:row>
      <xdr:rowOff>80963</xdr:rowOff>
    </xdr:from>
    <xdr:to>
      <xdr:col>8</xdr:col>
      <xdr:colOff>1209675</xdr:colOff>
      <xdr:row>19</xdr:row>
      <xdr:rowOff>261938</xdr:rowOff>
    </xdr:to>
    <xdr:sp macro="" textlink="">
      <xdr:nvSpPr>
        <xdr:cNvPr id="27" name="TextBox 26">
          <a:extLst>
            <a:ext uri="{FF2B5EF4-FFF2-40B4-BE49-F238E27FC236}">
              <a16:creationId xmlns:a16="http://schemas.microsoft.com/office/drawing/2014/main" id="{1D4C4406-3EBF-429D-A989-D3D5362E63B6}"/>
            </a:ext>
          </a:extLst>
        </xdr:cNvPr>
        <xdr:cNvSpPr txBox="1"/>
      </xdr:nvSpPr>
      <xdr:spPr>
        <a:xfrm>
          <a:off x="7367588" y="6413183"/>
          <a:ext cx="166687" cy="1809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IN" sz="1100" b="1"/>
            <a:t>c</a:t>
          </a:r>
        </a:p>
      </xdr:txBody>
    </xdr:sp>
    <xdr:clientData/>
  </xdr:twoCellAnchor>
  <xdr:twoCellAnchor>
    <xdr:from>
      <xdr:col>8</xdr:col>
      <xdr:colOff>76200</xdr:colOff>
      <xdr:row>19</xdr:row>
      <xdr:rowOff>100013</xdr:rowOff>
    </xdr:from>
    <xdr:to>
      <xdr:col>8</xdr:col>
      <xdr:colOff>233363</xdr:colOff>
      <xdr:row>19</xdr:row>
      <xdr:rowOff>266700</xdr:rowOff>
    </xdr:to>
    <xdr:sp macro="" textlink="">
      <xdr:nvSpPr>
        <xdr:cNvPr id="28" name="TextBox 27">
          <a:extLst>
            <a:ext uri="{FF2B5EF4-FFF2-40B4-BE49-F238E27FC236}">
              <a16:creationId xmlns:a16="http://schemas.microsoft.com/office/drawing/2014/main" id="{9A61B707-4303-45CF-B25E-AB89C80A912A}"/>
            </a:ext>
          </a:extLst>
        </xdr:cNvPr>
        <xdr:cNvSpPr txBox="1"/>
      </xdr:nvSpPr>
      <xdr:spPr>
        <a:xfrm>
          <a:off x="6400800" y="6432233"/>
          <a:ext cx="157163" cy="16668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IN" sz="1100" b="1"/>
            <a:t>a</a:t>
          </a:r>
        </a:p>
      </xdr:txBody>
    </xdr:sp>
    <xdr:clientData/>
  </xdr:twoCellAnchor>
  <xdr:twoCellAnchor>
    <xdr:from>
      <xdr:col>8</xdr:col>
      <xdr:colOff>523875</xdr:colOff>
      <xdr:row>19</xdr:row>
      <xdr:rowOff>314326</xdr:rowOff>
    </xdr:from>
    <xdr:to>
      <xdr:col>8</xdr:col>
      <xdr:colOff>785813</xdr:colOff>
      <xdr:row>19</xdr:row>
      <xdr:rowOff>471488</xdr:rowOff>
    </xdr:to>
    <xdr:sp macro="" textlink="">
      <xdr:nvSpPr>
        <xdr:cNvPr id="29" name="TextBox 28">
          <a:extLst>
            <a:ext uri="{FF2B5EF4-FFF2-40B4-BE49-F238E27FC236}">
              <a16:creationId xmlns:a16="http://schemas.microsoft.com/office/drawing/2014/main" id="{8C2A02A5-718A-4FC6-833F-154C3C0F8A22}"/>
            </a:ext>
          </a:extLst>
        </xdr:cNvPr>
        <xdr:cNvSpPr txBox="1"/>
      </xdr:nvSpPr>
      <xdr:spPr>
        <a:xfrm>
          <a:off x="6848475" y="6646546"/>
          <a:ext cx="261938" cy="15716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IN" sz="1100" b="1"/>
            <a:t>b</a:t>
          </a:r>
        </a:p>
      </xdr:txBody>
    </xdr:sp>
    <xdr:clientData/>
  </xdr:twoCellAnchor>
  <xdr:twoCellAnchor>
    <xdr:from>
      <xdr:col>8</xdr:col>
      <xdr:colOff>352449</xdr:colOff>
      <xdr:row>20</xdr:row>
      <xdr:rowOff>96103</xdr:rowOff>
    </xdr:from>
    <xdr:to>
      <xdr:col>8</xdr:col>
      <xdr:colOff>988768</xdr:colOff>
      <xdr:row>20</xdr:row>
      <xdr:rowOff>215846</xdr:rowOff>
    </xdr:to>
    <xdr:sp macro="" textlink="">
      <xdr:nvSpPr>
        <xdr:cNvPr id="30" name="Left Bracket 29">
          <a:extLst>
            <a:ext uri="{FF2B5EF4-FFF2-40B4-BE49-F238E27FC236}">
              <a16:creationId xmlns:a16="http://schemas.microsoft.com/office/drawing/2014/main" id="{3B32B4F4-443D-4BBF-A1DB-E5DDE396AC97}"/>
            </a:ext>
          </a:extLst>
        </xdr:cNvPr>
        <xdr:cNvSpPr/>
      </xdr:nvSpPr>
      <xdr:spPr>
        <a:xfrm rot="16200000">
          <a:off x="6935337" y="6817735"/>
          <a:ext cx="119743" cy="636319"/>
        </a:xfrm>
        <a:prstGeom prst="leftBracket">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n-IN" sz="1100"/>
        </a:p>
      </xdr:txBody>
    </xdr:sp>
    <xdr:clientData/>
  </xdr:twoCellAnchor>
  <xdr:twoCellAnchor>
    <xdr:from>
      <xdr:col>8</xdr:col>
      <xdr:colOff>1042988</xdr:colOff>
      <xdr:row>20</xdr:row>
      <xdr:rowOff>80963</xdr:rowOff>
    </xdr:from>
    <xdr:to>
      <xdr:col>8</xdr:col>
      <xdr:colOff>1209675</xdr:colOff>
      <xdr:row>20</xdr:row>
      <xdr:rowOff>261938</xdr:rowOff>
    </xdr:to>
    <xdr:sp macro="" textlink="">
      <xdr:nvSpPr>
        <xdr:cNvPr id="31" name="TextBox 30">
          <a:extLst>
            <a:ext uri="{FF2B5EF4-FFF2-40B4-BE49-F238E27FC236}">
              <a16:creationId xmlns:a16="http://schemas.microsoft.com/office/drawing/2014/main" id="{AF7CBD4E-A562-414D-A098-16FD0EEC5305}"/>
            </a:ext>
          </a:extLst>
        </xdr:cNvPr>
        <xdr:cNvSpPr txBox="1"/>
      </xdr:nvSpPr>
      <xdr:spPr>
        <a:xfrm>
          <a:off x="7367588" y="7060883"/>
          <a:ext cx="166687" cy="1809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IN" sz="1100" b="1"/>
            <a:t>c</a:t>
          </a:r>
        </a:p>
      </xdr:txBody>
    </xdr:sp>
    <xdr:clientData/>
  </xdr:twoCellAnchor>
  <xdr:twoCellAnchor>
    <xdr:from>
      <xdr:col>8</xdr:col>
      <xdr:colOff>76200</xdr:colOff>
      <xdr:row>20</xdr:row>
      <xdr:rowOff>100013</xdr:rowOff>
    </xdr:from>
    <xdr:to>
      <xdr:col>8</xdr:col>
      <xdr:colOff>233363</xdr:colOff>
      <xdr:row>20</xdr:row>
      <xdr:rowOff>266700</xdr:rowOff>
    </xdr:to>
    <xdr:sp macro="" textlink="">
      <xdr:nvSpPr>
        <xdr:cNvPr id="32" name="TextBox 31">
          <a:extLst>
            <a:ext uri="{FF2B5EF4-FFF2-40B4-BE49-F238E27FC236}">
              <a16:creationId xmlns:a16="http://schemas.microsoft.com/office/drawing/2014/main" id="{00032E73-1E52-4758-9DF5-309DABD446CA}"/>
            </a:ext>
          </a:extLst>
        </xdr:cNvPr>
        <xdr:cNvSpPr txBox="1"/>
      </xdr:nvSpPr>
      <xdr:spPr>
        <a:xfrm>
          <a:off x="6400800" y="7079933"/>
          <a:ext cx="157163" cy="16668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IN" sz="1100" b="1"/>
            <a:t>a</a:t>
          </a:r>
        </a:p>
      </xdr:txBody>
    </xdr:sp>
    <xdr:clientData/>
  </xdr:twoCellAnchor>
  <xdr:twoCellAnchor>
    <xdr:from>
      <xdr:col>8</xdr:col>
      <xdr:colOff>523875</xdr:colOff>
      <xdr:row>20</xdr:row>
      <xdr:rowOff>314326</xdr:rowOff>
    </xdr:from>
    <xdr:to>
      <xdr:col>8</xdr:col>
      <xdr:colOff>785813</xdr:colOff>
      <xdr:row>20</xdr:row>
      <xdr:rowOff>471488</xdr:rowOff>
    </xdr:to>
    <xdr:sp macro="" textlink="">
      <xdr:nvSpPr>
        <xdr:cNvPr id="33" name="TextBox 32">
          <a:extLst>
            <a:ext uri="{FF2B5EF4-FFF2-40B4-BE49-F238E27FC236}">
              <a16:creationId xmlns:a16="http://schemas.microsoft.com/office/drawing/2014/main" id="{AD5A8225-EE82-469F-ADAC-0DAF5AFC6C55}"/>
            </a:ext>
          </a:extLst>
        </xdr:cNvPr>
        <xdr:cNvSpPr txBox="1"/>
      </xdr:nvSpPr>
      <xdr:spPr>
        <a:xfrm>
          <a:off x="6848475" y="7294246"/>
          <a:ext cx="261938" cy="15716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IN" sz="1100" b="1"/>
            <a:t>b</a:t>
          </a:r>
        </a:p>
      </xdr:txBody>
    </xdr:sp>
    <xdr:clientData/>
  </xdr:twoCellAnchor>
  <xdr:twoCellAnchor>
    <xdr:from>
      <xdr:col>8</xdr:col>
      <xdr:colOff>311876</xdr:colOff>
      <xdr:row>28</xdr:row>
      <xdr:rowOff>149543</xdr:rowOff>
    </xdr:from>
    <xdr:to>
      <xdr:col>8</xdr:col>
      <xdr:colOff>954133</xdr:colOff>
      <xdr:row>28</xdr:row>
      <xdr:rowOff>269286</xdr:rowOff>
    </xdr:to>
    <xdr:sp macro="" textlink="">
      <xdr:nvSpPr>
        <xdr:cNvPr id="34" name="Left Bracket 33">
          <a:extLst>
            <a:ext uri="{FF2B5EF4-FFF2-40B4-BE49-F238E27FC236}">
              <a16:creationId xmlns:a16="http://schemas.microsoft.com/office/drawing/2014/main" id="{9E0FBE53-F69D-49CE-9812-8569EDC01BCD}"/>
            </a:ext>
          </a:extLst>
        </xdr:cNvPr>
        <xdr:cNvSpPr/>
      </xdr:nvSpPr>
      <xdr:spPr>
        <a:xfrm rot="16200000">
          <a:off x="6897733" y="10000026"/>
          <a:ext cx="119743" cy="642257"/>
        </a:xfrm>
        <a:prstGeom prst="leftBracket">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n-IN" sz="1100"/>
        </a:p>
      </xdr:txBody>
    </xdr:sp>
    <xdr:clientData/>
  </xdr:twoCellAnchor>
  <xdr:twoCellAnchor>
    <xdr:from>
      <xdr:col>8</xdr:col>
      <xdr:colOff>1042988</xdr:colOff>
      <xdr:row>28</xdr:row>
      <xdr:rowOff>80963</xdr:rowOff>
    </xdr:from>
    <xdr:to>
      <xdr:col>8</xdr:col>
      <xdr:colOff>1209675</xdr:colOff>
      <xdr:row>28</xdr:row>
      <xdr:rowOff>261938</xdr:rowOff>
    </xdr:to>
    <xdr:sp macro="" textlink="">
      <xdr:nvSpPr>
        <xdr:cNvPr id="35" name="TextBox 34">
          <a:extLst>
            <a:ext uri="{FF2B5EF4-FFF2-40B4-BE49-F238E27FC236}">
              <a16:creationId xmlns:a16="http://schemas.microsoft.com/office/drawing/2014/main" id="{EECDF4B0-1F97-4C73-ACF3-CE15536E7595}"/>
            </a:ext>
          </a:extLst>
        </xdr:cNvPr>
        <xdr:cNvSpPr txBox="1"/>
      </xdr:nvSpPr>
      <xdr:spPr>
        <a:xfrm>
          <a:off x="7367588" y="10192703"/>
          <a:ext cx="166687" cy="1809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IN" sz="1100" b="1"/>
            <a:t>c</a:t>
          </a:r>
        </a:p>
      </xdr:txBody>
    </xdr:sp>
    <xdr:clientData/>
  </xdr:twoCellAnchor>
  <xdr:twoCellAnchor>
    <xdr:from>
      <xdr:col>8</xdr:col>
      <xdr:colOff>76200</xdr:colOff>
      <xdr:row>28</xdr:row>
      <xdr:rowOff>100013</xdr:rowOff>
    </xdr:from>
    <xdr:to>
      <xdr:col>8</xdr:col>
      <xdr:colOff>233363</xdr:colOff>
      <xdr:row>28</xdr:row>
      <xdr:rowOff>266700</xdr:rowOff>
    </xdr:to>
    <xdr:sp macro="" textlink="">
      <xdr:nvSpPr>
        <xdr:cNvPr id="36" name="TextBox 35">
          <a:extLst>
            <a:ext uri="{FF2B5EF4-FFF2-40B4-BE49-F238E27FC236}">
              <a16:creationId xmlns:a16="http://schemas.microsoft.com/office/drawing/2014/main" id="{FBEEB750-CB18-4381-9262-E8F0B84541EC}"/>
            </a:ext>
          </a:extLst>
        </xdr:cNvPr>
        <xdr:cNvSpPr txBox="1"/>
      </xdr:nvSpPr>
      <xdr:spPr>
        <a:xfrm>
          <a:off x="6400800" y="10211753"/>
          <a:ext cx="157163" cy="16668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IN" sz="1100" b="1"/>
            <a:t>a</a:t>
          </a:r>
        </a:p>
      </xdr:txBody>
    </xdr:sp>
    <xdr:clientData/>
  </xdr:twoCellAnchor>
  <xdr:twoCellAnchor>
    <xdr:from>
      <xdr:col>8</xdr:col>
      <xdr:colOff>523875</xdr:colOff>
      <xdr:row>28</xdr:row>
      <xdr:rowOff>314326</xdr:rowOff>
    </xdr:from>
    <xdr:to>
      <xdr:col>8</xdr:col>
      <xdr:colOff>785813</xdr:colOff>
      <xdr:row>28</xdr:row>
      <xdr:rowOff>471488</xdr:rowOff>
    </xdr:to>
    <xdr:sp macro="" textlink="">
      <xdr:nvSpPr>
        <xdr:cNvPr id="37" name="TextBox 36">
          <a:extLst>
            <a:ext uri="{FF2B5EF4-FFF2-40B4-BE49-F238E27FC236}">
              <a16:creationId xmlns:a16="http://schemas.microsoft.com/office/drawing/2014/main" id="{A917C0A5-622D-4B69-8BDA-6626965E0A58}"/>
            </a:ext>
          </a:extLst>
        </xdr:cNvPr>
        <xdr:cNvSpPr txBox="1"/>
      </xdr:nvSpPr>
      <xdr:spPr>
        <a:xfrm>
          <a:off x="6848475" y="10426066"/>
          <a:ext cx="261938" cy="15716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IN" sz="1100" b="1"/>
            <a:t>b</a:t>
          </a:r>
        </a:p>
      </xdr:txBody>
    </xdr:sp>
    <xdr:clientData/>
  </xdr:twoCellAnchor>
  <xdr:twoCellAnchor>
    <xdr:from>
      <xdr:col>8</xdr:col>
      <xdr:colOff>352449</xdr:colOff>
      <xdr:row>29</xdr:row>
      <xdr:rowOff>96103</xdr:rowOff>
    </xdr:from>
    <xdr:to>
      <xdr:col>8</xdr:col>
      <xdr:colOff>988768</xdr:colOff>
      <xdr:row>29</xdr:row>
      <xdr:rowOff>215846</xdr:rowOff>
    </xdr:to>
    <xdr:sp macro="" textlink="">
      <xdr:nvSpPr>
        <xdr:cNvPr id="38" name="Left Bracket 37">
          <a:extLst>
            <a:ext uri="{FF2B5EF4-FFF2-40B4-BE49-F238E27FC236}">
              <a16:creationId xmlns:a16="http://schemas.microsoft.com/office/drawing/2014/main" id="{E4B2BB21-C290-4D89-AB23-F77D5A82D038}"/>
            </a:ext>
          </a:extLst>
        </xdr:cNvPr>
        <xdr:cNvSpPr/>
      </xdr:nvSpPr>
      <xdr:spPr>
        <a:xfrm rot="16200000">
          <a:off x="6935337" y="10597255"/>
          <a:ext cx="119743" cy="636319"/>
        </a:xfrm>
        <a:prstGeom prst="leftBracket">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n-IN" sz="1100"/>
        </a:p>
      </xdr:txBody>
    </xdr:sp>
    <xdr:clientData/>
  </xdr:twoCellAnchor>
  <xdr:twoCellAnchor>
    <xdr:from>
      <xdr:col>8</xdr:col>
      <xdr:colOff>1042988</xdr:colOff>
      <xdr:row>29</xdr:row>
      <xdr:rowOff>80963</xdr:rowOff>
    </xdr:from>
    <xdr:to>
      <xdr:col>8</xdr:col>
      <xdr:colOff>1209675</xdr:colOff>
      <xdr:row>29</xdr:row>
      <xdr:rowOff>261938</xdr:rowOff>
    </xdr:to>
    <xdr:sp macro="" textlink="">
      <xdr:nvSpPr>
        <xdr:cNvPr id="39" name="TextBox 38">
          <a:extLst>
            <a:ext uri="{FF2B5EF4-FFF2-40B4-BE49-F238E27FC236}">
              <a16:creationId xmlns:a16="http://schemas.microsoft.com/office/drawing/2014/main" id="{A20DCB94-BF35-4242-BDD7-6378140211BE}"/>
            </a:ext>
          </a:extLst>
        </xdr:cNvPr>
        <xdr:cNvSpPr txBox="1"/>
      </xdr:nvSpPr>
      <xdr:spPr>
        <a:xfrm>
          <a:off x="7367588" y="10840403"/>
          <a:ext cx="166687" cy="1809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IN" sz="1100" b="1"/>
            <a:t>c</a:t>
          </a:r>
        </a:p>
      </xdr:txBody>
    </xdr:sp>
    <xdr:clientData/>
  </xdr:twoCellAnchor>
  <xdr:twoCellAnchor>
    <xdr:from>
      <xdr:col>8</xdr:col>
      <xdr:colOff>76200</xdr:colOff>
      <xdr:row>29</xdr:row>
      <xdr:rowOff>100013</xdr:rowOff>
    </xdr:from>
    <xdr:to>
      <xdr:col>8</xdr:col>
      <xdr:colOff>233363</xdr:colOff>
      <xdr:row>29</xdr:row>
      <xdr:rowOff>266700</xdr:rowOff>
    </xdr:to>
    <xdr:sp macro="" textlink="">
      <xdr:nvSpPr>
        <xdr:cNvPr id="40" name="TextBox 39">
          <a:extLst>
            <a:ext uri="{FF2B5EF4-FFF2-40B4-BE49-F238E27FC236}">
              <a16:creationId xmlns:a16="http://schemas.microsoft.com/office/drawing/2014/main" id="{61CA1616-4003-4774-BDBA-CE973E6139D9}"/>
            </a:ext>
          </a:extLst>
        </xdr:cNvPr>
        <xdr:cNvSpPr txBox="1"/>
      </xdr:nvSpPr>
      <xdr:spPr>
        <a:xfrm>
          <a:off x="6400800" y="10859453"/>
          <a:ext cx="157163" cy="16668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IN" sz="1100" b="1"/>
            <a:t>a</a:t>
          </a:r>
        </a:p>
      </xdr:txBody>
    </xdr:sp>
    <xdr:clientData/>
  </xdr:twoCellAnchor>
  <xdr:twoCellAnchor>
    <xdr:from>
      <xdr:col>8</xdr:col>
      <xdr:colOff>523875</xdr:colOff>
      <xdr:row>29</xdr:row>
      <xdr:rowOff>314326</xdr:rowOff>
    </xdr:from>
    <xdr:to>
      <xdr:col>8</xdr:col>
      <xdr:colOff>785813</xdr:colOff>
      <xdr:row>29</xdr:row>
      <xdr:rowOff>471488</xdr:rowOff>
    </xdr:to>
    <xdr:sp macro="" textlink="">
      <xdr:nvSpPr>
        <xdr:cNvPr id="41" name="TextBox 40">
          <a:extLst>
            <a:ext uri="{FF2B5EF4-FFF2-40B4-BE49-F238E27FC236}">
              <a16:creationId xmlns:a16="http://schemas.microsoft.com/office/drawing/2014/main" id="{F56DDFEE-AA02-429D-B257-082891677D57}"/>
            </a:ext>
          </a:extLst>
        </xdr:cNvPr>
        <xdr:cNvSpPr txBox="1"/>
      </xdr:nvSpPr>
      <xdr:spPr>
        <a:xfrm>
          <a:off x="6848475" y="11073766"/>
          <a:ext cx="261938" cy="15716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IN" sz="1100" b="1"/>
            <a:t>b</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B65C9F-79A8-43B8-92AF-CF0492196233}">
  <sheetPr>
    <tabColor rgb="FFFFFF00"/>
  </sheetPr>
  <dimension ref="A1:Y34"/>
  <sheetViews>
    <sheetView topLeftCell="A22" zoomScale="55" zoomScaleNormal="55" workbookViewId="0">
      <selection activeCell="K49" sqref="K49"/>
    </sheetView>
  </sheetViews>
  <sheetFormatPr defaultRowHeight="14.4" x14ac:dyDescent="0.3"/>
  <cols>
    <col min="2" max="2" width="30" customWidth="1"/>
    <col min="9" max="9" width="19.6640625" customWidth="1"/>
  </cols>
  <sheetData>
    <row r="1" spans="1:25" x14ac:dyDescent="0.3">
      <c r="A1" s="1" t="s">
        <v>0</v>
      </c>
      <c r="B1" s="2"/>
      <c r="C1" s="2"/>
      <c r="D1" s="2"/>
      <c r="E1" s="2"/>
      <c r="F1" s="2"/>
      <c r="G1" s="2"/>
      <c r="H1" s="2"/>
      <c r="I1" s="2"/>
      <c r="J1" s="2"/>
      <c r="K1" s="2"/>
      <c r="L1" s="2"/>
      <c r="M1" s="2"/>
      <c r="N1" s="2"/>
      <c r="O1" s="2"/>
      <c r="P1" s="2"/>
      <c r="Q1" s="2"/>
      <c r="R1" s="2"/>
      <c r="S1" s="2"/>
      <c r="T1" s="2"/>
      <c r="U1" s="2"/>
      <c r="V1" s="2"/>
      <c r="W1" s="2"/>
      <c r="X1" s="2"/>
      <c r="Y1" s="3"/>
    </row>
    <row r="2" spans="1:25" ht="55.8" customHeight="1" thickBot="1" x14ac:dyDescent="0.35">
      <c r="A2" s="4"/>
      <c r="B2" s="5"/>
      <c r="C2" s="5"/>
      <c r="D2" s="5"/>
      <c r="E2" s="5"/>
      <c r="F2" s="5"/>
      <c r="G2" s="5"/>
      <c r="H2" s="5"/>
      <c r="I2" s="5"/>
      <c r="J2" s="5"/>
      <c r="K2" s="5"/>
      <c r="L2" s="5"/>
      <c r="M2" s="5"/>
      <c r="N2" s="5"/>
      <c r="O2" s="5"/>
      <c r="P2" s="5"/>
      <c r="Q2" s="5"/>
      <c r="R2" s="5"/>
      <c r="S2" s="5"/>
      <c r="T2" s="5"/>
      <c r="U2" s="5"/>
      <c r="V2" s="5"/>
      <c r="W2" s="5"/>
      <c r="X2" s="5"/>
      <c r="Y2" s="6"/>
    </row>
    <row r="3" spans="1:25" x14ac:dyDescent="0.3">
      <c r="A3" s="7" t="s">
        <v>1</v>
      </c>
      <c r="B3" s="8" t="s">
        <v>2</v>
      </c>
      <c r="C3" s="9" t="s">
        <v>54</v>
      </c>
      <c r="D3" s="9"/>
      <c r="E3" s="9"/>
      <c r="F3" s="9"/>
      <c r="G3" s="9"/>
      <c r="H3" s="9"/>
      <c r="I3" s="9"/>
      <c r="J3" s="9"/>
      <c r="K3" s="9"/>
      <c r="L3" s="10"/>
      <c r="M3" s="11" t="s">
        <v>3</v>
      </c>
      <c r="N3" s="11"/>
      <c r="O3" s="11"/>
      <c r="P3" s="12" t="s">
        <v>13</v>
      </c>
      <c r="Q3" s="13"/>
      <c r="R3" s="13"/>
      <c r="S3" s="13"/>
      <c r="T3" s="14"/>
      <c r="U3" s="8"/>
      <c r="V3" s="11" t="s">
        <v>57</v>
      </c>
      <c r="W3" s="11"/>
      <c r="X3" s="11"/>
      <c r="Y3" s="15"/>
    </row>
    <row r="4" spans="1:25" x14ac:dyDescent="0.3">
      <c r="A4" s="16"/>
      <c r="B4" s="17" t="s">
        <v>4</v>
      </c>
      <c r="C4" s="18"/>
      <c r="D4" s="18"/>
      <c r="E4" s="18"/>
      <c r="F4" s="18"/>
      <c r="G4" s="18"/>
      <c r="H4" s="18"/>
      <c r="I4" s="18"/>
      <c r="J4" s="18"/>
      <c r="K4" s="18"/>
      <c r="L4" s="19"/>
      <c r="M4" s="20" t="s">
        <v>5</v>
      </c>
      <c r="N4" s="20"/>
      <c r="O4" s="20"/>
      <c r="P4" s="21" t="s">
        <v>6</v>
      </c>
      <c r="Q4" s="22"/>
      <c r="R4" s="22"/>
      <c r="S4" s="22"/>
      <c r="T4" s="23"/>
      <c r="U4" s="17"/>
      <c r="V4" s="17"/>
      <c r="W4" s="17"/>
      <c r="X4" s="17"/>
      <c r="Y4" s="24"/>
    </row>
    <row r="5" spans="1:25" x14ac:dyDescent="0.3">
      <c r="A5" s="16"/>
      <c r="B5" s="17" t="s">
        <v>7</v>
      </c>
      <c r="C5" s="18" t="s">
        <v>55</v>
      </c>
      <c r="D5" s="18"/>
      <c r="E5" s="18"/>
      <c r="F5" s="18"/>
      <c r="G5" s="18"/>
      <c r="H5" s="18"/>
      <c r="I5" s="18"/>
      <c r="J5" s="18"/>
      <c r="K5" s="18"/>
      <c r="L5" s="19"/>
      <c r="M5" s="20" t="s">
        <v>8</v>
      </c>
      <c r="N5" s="20"/>
      <c r="O5" s="20"/>
      <c r="P5" s="21" t="s">
        <v>9</v>
      </c>
      <c r="Q5" s="22"/>
      <c r="R5" s="22"/>
      <c r="S5" s="22"/>
      <c r="T5" s="23"/>
      <c r="U5" s="17"/>
      <c r="V5" s="20" t="s">
        <v>10</v>
      </c>
      <c r="W5" s="20"/>
      <c r="X5" s="20"/>
      <c r="Y5" s="25"/>
    </row>
    <row r="6" spans="1:25" ht="15" thickBot="1" x14ac:dyDescent="0.35">
      <c r="A6" s="26"/>
      <c r="B6" s="27" t="s">
        <v>11</v>
      </c>
      <c r="C6" s="28" t="s">
        <v>56</v>
      </c>
      <c r="D6" s="28"/>
      <c r="E6" s="28"/>
      <c r="F6" s="28"/>
      <c r="G6" s="28"/>
      <c r="H6" s="28"/>
      <c r="I6" s="29"/>
      <c r="J6" s="29"/>
      <c r="K6" s="29"/>
      <c r="L6" s="30"/>
      <c r="M6" s="31" t="s">
        <v>12</v>
      </c>
      <c r="N6" s="31"/>
      <c r="O6" s="31"/>
      <c r="P6" s="32" t="s">
        <v>13</v>
      </c>
      <c r="Q6" s="33"/>
      <c r="R6" s="33"/>
      <c r="S6" s="33"/>
      <c r="T6" s="34"/>
      <c r="U6" s="35"/>
      <c r="V6" s="35"/>
      <c r="W6" s="35"/>
      <c r="X6" s="35"/>
      <c r="Y6" s="36"/>
    </row>
    <row r="7" spans="1:25" x14ac:dyDescent="0.3">
      <c r="A7" s="37" t="s">
        <v>14</v>
      </c>
      <c r="B7" s="38" t="s">
        <v>15</v>
      </c>
      <c r="C7" s="37" t="s">
        <v>16</v>
      </c>
      <c r="D7" s="2" t="s">
        <v>17</v>
      </c>
      <c r="E7" s="2" t="s">
        <v>18</v>
      </c>
      <c r="F7" s="39" t="s">
        <v>19</v>
      </c>
      <c r="G7" s="2" t="s">
        <v>20</v>
      </c>
      <c r="H7" s="3" t="s">
        <v>21</v>
      </c>
      <c r="I7" s="40" t="s">
        <v>22</v>
      </c>
      <c r="J7" s="2"/>
      <c r="K7" s="2"/>
      <c r="L7" s="2"/>
      <c r="M7" s="2"/>
      <c r="N7" s="2"/>
      <c r="O7" s="2"/>
      <c r="P7" s="41"/>
      <c r="Q7" s="37" t="s">
        <v>23</v>
      </c>
      <c r="R7" s="42"/>
      <c r="S7" s="42"/>
      <c r="T7" s="42"/>
      <c r="U7" s="42"/>
      <c r="V7" s="43"/>
      <c r="W7" s="43"/>
      <c r="X7" s="43"/>
      <c r="Y7" s="44"/>
    </row>
    <row r="8" spans="1:25" ht="31.8" customHeight="1" x14ac:dyDescent="0.3">
      <c r="A8" s="45"/>
      <c r="B8" s="46"/>
      <c r="C8" s="45"/>
      <c r="D8" s="47"/>
      <c r="E8" s="47"/>
      <c r="F8" s="48"/>
      <c r="G8" s="47"/>
      <c r="H8" s="49"/>
      <c r="I8" s="50" t="s">
        <v>24</v>
      </c>
      <c r="J8" s="47" t="s">
        <v>25</v>
      </c>
      <c r="K8" s="47" t="s">
        <v>26</v>
      </c>
      <c r="L8" s="47" t="s">
        <v>27</v>
      </c>
      <c r="M8" s="47" t="s">
        <v>28</v>
      </c>
      <c r="N8" s="46" t="s">
        <v>29</v>
      </c>
      <c r="O8" s="50"/>
      <c r="P8" s="51" t="s">
        <v>30</v>
      </c>
      <c r="Q8" s="45"/>
      <c r="R8" s="47" t="s">
        <v>31</v>
      </c>
      <c r="S8" s="47"/>
      <c r="T8" s="47"/>
      <c r="U8" s="47"/>
      <c r="V8" s="47"/>
      <c r="W8" s="47"/>
      <c r="X8" s="47"/>
      <c r="Y8" s="49"/>
    </row>
    <row r="9" spans="1:25" ht="33.6" customHeight="1" thickBot="1" x14ac:dyDescent="0.35">
      <c r="A9" s="4"/>
      <c r="B9" s="52"/>
      <c r="C9" s="4"/>
      <c r="D9" s="5"/>
      <c r="E9" s="5"/>
      <c r="F9" s="53"/>
      <c r="G9" s="5"/>
      <c r="H9" s="6"/>
      <c r="I9" s="54"/>
      <c r="J9" s="5"/>
      <c r="K9" s="5"/>
      <c r="L9" s="5"/>
      <c r="M9" s="5"/>
      <c r="N9" s="55">
        <v>90</v>
      </c>
      <c r="O9" s="55">
        <v>135</v>
      </c>
      <c r="P9" s="56"/>
      <c r="Q9" s="4"/>
      <c r="R9" s="55" t="s">
        <v>32</v>
      </c>
      <c r="S9" s="55" t="s">
        <v>33</v>
      </c>
      <c r="T9" s="55" t="s">
        <v>34</v>
      </c>
      <c r="U9" s="55" t="s">
        <v>35</v>
      </c>
      <c r="V9" s="55" t="s">
        <v>36</v>
      </c>
      <c r="W9" s="55" t="s">
        <v>37</v>
      </c>
      <c r="X9" s="55" t="s">
        <v>38</v>
      </c>
      <c r="Y9" s="57" t="s">
        <v>39</v>
      </c>
    </row>
    <row r="10" spans="1:25" ht="33.6" customHeight="1" thickBot="1" x14ac:dyDescent="0.35">
      <c r="A10" s="58"/>
      <c r="B10" s="59"/>
      <c r="C10" s="59"/>
      <c r="D10" s="59"/>
      <c r="E10" s="59"/>
      <c r="F10" s="59"/>
      <c r="G10" s="59"/>
      <c r="H10" s="59"/>
      <c r="I10" s="59"/>
      <c r="J10" s="59"/>
      <c r="K10" s="59"/>
      <c r="L10" s="59"/>
      <c r="M10" s="59"/>
      <c r="N10" s="59"/>
      <c r="O10" s="59"/>
      <c r="P10" s="59"/>
      <c r="Q10" s="59"/>
      <c r="R10" s="59"/>
      <c r="S10" s="59"/>
      <c r="T10" s="59"/>
      <c r="U10" s="59"/>
      <c r="V10" s="59"/>
      <c r="W10" s="59"/>
      <c r="X10" s="59"/>
      <c r="Y10" s="60"/>
    </row>
    <row r="11" spans="1:25" ht="51" customHeight="1" thickBot="1" x14ac:dyDescent="0.35">
      <c r="A11" s="61">
        <v>1</v>
      </c>
      <c r="B11" s="62" t="s">
        <v>40</v>
      </c>
      <c r="C11" s="63">
        <v>4800</v>
      </c>
      <c r="D11" s="64">
        <v>4200</v>
      </c>
      <c r="E11" s="64">
        <v>700</v>
      </c>
      <c r="F11" s="64">
        <v>12</v>
      </c>
      <c r="G11" s="64">
        <v>125</v>
      </c>
      <c r="H11" s="65">
        <v>1</v>
      </c>
      <c r="I11" s="66"/>
      <c r="J11" s="67">
        <f>ROUND(((E11 - 100 - 150) / 2) + 150, -1)</f>
        <v>380</v>
      </c>
      <c r="K11" s="64">
        <f>D11-100</f>
        <v>4100</v>
      </c>
      <c r="L11" s="67">
        <f>ROUND(((E11 - 100 - 150) / 2) + 150, -1)</f>
        <v>380</v>
      </c>
      <c r="M11" s="64"/>
      <c r="N11" s="64">
        <f>2*2*F11</f>
        <v>48</v>
      </c>
      <c r="O11" s="64"/>
      <c r="P11" s="67">
        <f>J11+K11+L11-N11</f>
        <v>4812</v>
      </c>
      <c r="Q11" s="64">
        <f>+ROUND((C11-100)/(G11),0)+1</f>
        <v>39</v>
      </c>
      <c r="R11" s="64">
        <f>IF(F11=8,Q11*P11*H11,0)/1000</f>
        <v>0</v>
      </c>
      <c r="S11" s="64">
        <f>IF(F11=10,Q11*P11*H11,0)/1000</f>
        <v>0</v>
      </c>
      <c r="T11" s="64">
        <f>IF(F11=12,Q11*P11*H11,0)/1000</f>
        <v>187.66800000000001</v>
      </c>
      <c r="U11" s="64">
        <f>IF(F11=16,Q11*P11*H11,0)/1000</f>
        <v>0</v>
      </c>
      <c r="V11" s="64">
        <f>IF(F11=20,Q11*P11*H11,0)/1000</f>
        <v>0</v>
      </c>
      <c r="W11" s="64">
        <f>IF(F11=25,Q11*P11*H11,0)/1000</f>
        <v>0</v>
      </c>
      <c r="X11" s="64">
        <f>IF(F11=28,Q11*P11*H11,0)/1000</f>
        <v>0</v>
      </c>
      <c r="Y11" s="65">
        <f>IF(F11=32,Q11*P11*H11,0)</f>
        <v>0</v>
      </c>
    </row>
    <row r="12" spans="1:25" ht="51" customHeight="1" thickBot="1" x14ac:dyDescent="0.35">
      <c r="A12" s="68">
        <v>2</v>
      </c>
      <c r="B12" s="69" t="s">
        <v>41</v>
      </c>
      <c r="C12" s="63">
        <v>4800</v>
      </c>
      <c r="D12" s="64">
        <v>4200</v>
      </c>
      <c r="E12" s="64">
        <v>700</v>
      </c>
      <c r="F12" s="64">
        <v>12</v>
      </c>
      <c r="G12" s="64">
        <v>125</v>
      </c>
      <c r="H12" s="65">
        <v>1</v>
      </c>
      <c r="I12" s="70"/>
      <c r="J12" s="71">
        <f t="shared" ref="J12" si="0">ROUND(((E12 - 100 - 150) / 2) + 150, -1)</f>
        <v>380</v>
      </c>
      <c r="K12" s="72">
        <f>C12-100</f>
        <v>4700</v>
      </c>
      <c r="L12" s="71">
        <f t="shared" ref="L12" si="1">ROUND(((E12 - 100 - 150) / 2) + 150, -1)</f>
        <v>380</v>
      </c>
      <c r="M12" s="72"/>
      <c r="N12" s="72">
        <f t="shared" ref="N12" si="2">2*2*F12</f>
        <v>48</v>
      </c>
      <c r="O12" s="72"/>
      <c r="P12" s="71">
        <f>J12+K12+L12-N12</f>
        <v>5412</v>
      </c>
      <c r="Q12" s="72">
        <f>+ROUND((D12-100)/(G12),0)+1</f>
        <v>34</v>
      </c>
      <c r="R12" s="72">
        <f>IF(F12=8,Q12*P12*H12,0)/1000</f>
        <v>0</v>
      </c>
      <c r="S12" s="72">
        <f>IF(F12=10,Q12*P12*H12,0)/1000</f>
        <v>0</v>
      </c>
      <c r="T12" s="72">
        <f>IF(F12=12,Q12*P12*H12,0)/1000</f>
        <v>184.00800000000001</v>
      </c>
      <c r="U12" s="72">
        <f>IF(F12=16,Q12*P12*H12,0)/1000</f>
        <v>0</v>
      </c>
      <c r="V12" s="72">
        <f>IF(F12=20,Q12*P12*H12,0)/1000</f>
        <v>0</v>
      </c>
      <c r="W12" s="72">
        <f>IF(F12=25,Q12*P12*H12,0)/1000</f>
        <v>0</v>
      </c>
      <c r="X12" s="72">
        <f>IF(F12=28,Q12*P12*H12,0)/1000</f>
        <v>0</v>
      </c>
      <c r="Y12" s="73">
        <f>IF(F12=32,Q12*P12*H12,0)</f>
        <v>0</v>
      </c>
    </row>
    <row r="13" spans="1:25" ht="51" customHeight="1" thickBot="1" x14ac:dyDescent="0.35">
      <c r="A13" s="68">
        <v>3</v>
      </c>
      <c r="B13" s="74" t="s">
        <v>42</v>
      </c>
      <c r="C13" s="63">
        <v>4800</v>
      </c>
      <c r="D13" s="64">
        <v>4200</v>
      </c>
      <c r="E13" s="64">
        <v>700</v>
      </c>
      <c r="F13" s="75">
        <v>10</v>
      </c>
      <c r="G13" s="75">
        <v>150</v>
      </c>
      <c r="H13" s="76">
        <v>1</v>
      </c>
      <c r="I13" s="77"/>
      <c r="J13" s="78">
        <f>ROUND(((E13 - 100 - 150) / 2) + 150, -1)</f>
        <v>380</v>
      </c>
      <c r="K13" s="75">
        <f>D13-100</f>
        <v>4100</v>
      </c>
      <c r="L13" s="78">
        <f>ROUND(((E13 - 100 - 150) / 2) + 150, -1)</f>
        <v>380</v>
      </c>
      <c r="M13" s="75"/>
      <c r="N13" s="75">
        <f>2*2*F13</f>
        <v>40</v>
      </c>
      <c r="O13" s="75"/>
      <c r="P13" s="78">
        <f>J13+K13+L13-N13</f>
        <v>4820</v>
      </c>
      <c r="Q13" s="75">
        <f>+ROUND((C13-100)/(G13),0)+1</f>
        <v>32</v>
      </c>
      <c r="R13" s="75">
        <f>IF(F13=8,Q13*P13*H13,0)/1000</f>
        <v>0</v>
      </c>
      <c r="S13" s="75">
        <f>IF(F13=10,Q13*P13*H13,0)/1000</f>
        <v>154.24</v>
      </c>
      <c r="T13" s="75">
        <f>IF(F13=12,Q13*P13*H13,0)/1000</f>
        <v>0</v>
      </c>
      <c r="U13" s="75">
        <f>IF(F13=16,Q13*P13*H13,0)/1000</f>
        <v>0</v>
      </c>
      <c r="V13" s="75">
        <f>IF(F13=20,Q13*P13*H13,0)/1000</f>
        <v>0</v>
      </c>
      <c r="W13" s="75">
        <f>IF(F13=25,Q13*P13*H13,0)/1000</f>
        <v>0</v>
      </c>
      <c r="X13" s="75">
        <f>IF(F13=28,Q13*P13*H13,0)/1000</f>
        <v>0</v>
      </c>
      <c r="Y13" s="76">
        <f>IF(F13=32,Q13*P13*H13,0)</f>
        <v>0</v>
      </c>
    </row>
    <row r="14" spans="1:25" ht="51" customHeight="1" thickBot="1" x14ac:dyDescent="0.35">
      <c r="A14" s="79">
        <v>4</v>
      </c>
      <c r="B14" s="69" t="s">
        <v>43</v>
      </c>
      <c r="C14" s="63">
        <v>4800</v>
      </c>
      <c r="D14" s="64">
        <v>4200</v>
      </c>
      <c r="E14" s="64">
        <v>700</v>
      </c>
      <c r="F14" s="72">
        <v>10</v>
      </c>
      <c r="G14" s="72">
        <v>150</v>
      </c>
      <c r="H14" s="73">
        <v>1</v>
      </c>
      <c r="I14" s="70"/>
      <c r="J14" s="71">
        <f t="shared" ref="J14" si="3">ROUND(((E14 - 100 - 150) / 2) + 150, -1)</f>
        <v>380</v>
      </c>
      <c r="K14" s="72">
        <f>C14-100</f>
        <v>4700</v>
      </c>
      <c r="L14" s="71">
        <f t="shared" ref="L14" si="4">ROUND(((E14 - 100 - 150) / 2) + 150, -1)</f>
        <v>380</v>
      </c>
      <c r="M14" s="72"/>
      <c r="N14" s="72">
        <f t="shared" ref="N14" si="5">2*2*F14</f>
        <v>40</v>
      </c>
      <c r="O14" s="72"/>
      <c r="P14" s="71">
        <f>J14+K14+L14-N14</f>
        <v>5420</v>
      </c>
      <c r="Q14" s="72">
        <f>+ROUND((D14-100)/(G14),0)+1</f>
        <v>28</v>
      </c>
      <c r="R14" s="72">
        <f>IF(F14=8,Q14*P14*H14,0)/1000</f>
        <v>0</v>
      </c>
      <c r="S14" s="72">
        <f>IF(F14=10,Q14*P14*H14,0)/1000</f>
        <v>151.76</v>
      </c>
      <c r="T14" s="72">
        <f>IF(F14=12,Q14*P14*H14,0)/1000</f>
        <v>0</v>
      </c>
      <c r="U14" s="72">
        <f>IF(F14=16,Q14*P14*H14,0)/1000</f>
        <v>0</v>
      </c>
      <c r="V14" s="72">
        <f>IF(F14=20,Q14*P14*H14,0)/1000</f>
        <v>0</v>
      </c>
      <c r="W14" s="72">
        <f>IF(F14=25,Q14*P14*H14,0)/1000</f>
        <v>0</v>
      </c>
      <c r="X14" s="72">
        <f>IF(F14=28,Q14*P14*H14,0)/1000</f>
        <v>0</v>
      </c>
      <c r="Y14" s="73">
        <f>IF(F14=32,Q14*P14*H14,0)</f>
        <v>0</v>
      </c>
    </row>
    <row r="15" spans="1:25" ht="15" thickBot="1" x14ac:dyDescent="0.35">
      <c r="A15" s="80"/>
      <c r="B15" s="80"/>
      <c r="C15" s="80"/>
      <c r="D15" s="80"/>
      <c r="E15" s="80"/>
      <c r="F15" s="80"/>
      <c r="G15" s="80"/>
      <c r="H15" s="80"/>
      <c r="I15" s="81"/>
      <c r="J15" s="81"/>
      <c r="K15" s="81"/>
      <c r="L15" s="81"/>
      <c r="M15" s="81"/>
      <c r="N15" s="82" t="s">
        <v>44</v>
      </c>
      <c r="O15" s="83"/>
      <c r="P15" s="83"/>
      <c r="Q15" s="84"/>
      <c r="R15" s="85">
        <f>ROUND((8*8)/162.2,3)</f>
        <v>0.39500000000000002</v>
      </c>
      <c r="S15" s="85">
        <f>ROUND((10*10)/162.2,3)</f>
        <v>0.61699999999999999</v>
      </c>
      <c r="T15" s="85">
        <f>ROUND((12*12)/162.2,3)</f>
        <v>0.88800000000000001</v>
      </c>
      <c r="U15" s="85">
        <f>ROUND((16*16)/162.2,3)</f>
        <v>1.5780000000000001</v>
      </c>
      <c r="V15" s="85">
        <f>ROUND((20*20)/162.2,3)</f>
        <v>2.4660000000000002</v>
      </c>
      <c r="W15" s="85">
        <f>ROUND((25*25)/162.2,3)</f>
        <v>3.8530000000000002</v>
      </c>
      <c r="X15" s="85">
        <f>ROUND((28*28)/162.2,3)</f>
        <v>4.8339999999999996</v>
      </c>
      <c r="Y15" s="86">
        <f>ROUND((32*32)/162.2,3)</f>
        <v>6.3129999999999997</v>
      </c>
    </row>
    <row r="16" spans="1:25" ht="15" thickBot="1" x14ac:dyDescent="0.35">
      <c r="A16" s="80"/>
      <c r="B16" s="80"/>
      <c r="C16" s="80"/>
      <c r="D16" s="80"/>
      <c r="E16" s="80"/>
      <c r="F16" s="80"/>
      <c r="G16" s="80"/>
      <c r="H16" s="80"/>
      <c r="I16" s="80"/>
      <c r="J16" s="80"/>
      <c r="K16" s="80"/>
      <c r="L16" s="80"/>
      <c r="M16" s="80"/>
      <c r="N16" s="82" t="s">
        <v>45</v>
      </c>
      <c r="O16" s="83"/>
      <c r="P16" s="83"/>
      <c r="Q16" s="84"/>
      <c r="R16" s="64">
        <f t="shared" ref="R16" si="6">SUM(R11:R14)</f>
        <v>0</v>
      </c>
      <c r="S16" s="64">
        <f>SUM(S11:S14)</f>
        <v>306</v>
      </c>
      <c r="T16" s="64">
        <f t="shared" ref="T16:Y16" si="7">SUM(T11:T14)</f>
        <v>371.67600000000004</v>
      </c>
      <c r="U16" s="64">
        <f t="shared" si="7"/>
        <v>0</v>
      </c>
      <c r="V16" s="64">
        <f t="shared" si="7"/>
        <v>0</v>
      </c>
      <c r="W16" s="64">
        <f t="shared" si="7"/>
        <v>0</v>
      </c>
      <c r="X16" s="64">
        <f t="shared" si="7"/>
        <v>0</v>
      </c>
      <c r="Y16" s="64">
        <f t="shared" si="7"/>
        <v>0</v>
      </c>
    </row>
    <row r="17" spans="1:25" ht="15" thickBot="1" x14ac:dyDescent="0.35">
      <c r="A17" s="80"/>
      <c r="B17" s="80"/>
      <c r="C17" s="80"/>
      <c r="D17" s="80"/>
      <c r="E17" s="80"/>
      <c r="F17" s="80"/>
      <c r="G17" s="80"/>
      <c r="H17" s="80"/>
      <c r="I17" s="80"/>
      <c r="J17" s="80"/>
      <c r="K17" s="80"/>
      <c r="L17" s="80"/>
      <c r="M17" s="80"/>
      <c r="N17" s="82" t="s">
        <v>46</v>
      </c>
      <c r="O17" s="83"/>
      <c r="P17" s="83"/>
      <c r="Q17" s="84"/>
      <c r="R17" s="87">
        <f t="shared" ref="R17" si="8">R16*R15</f>
        <v>0</v>
      </c>
      <c r="S17" s="87">
        <f>S16*S15</f>
        <v>188.80199999999999</v>
      </c>
      <c r="T17" s="87">
        <f t="shared" ref="T17:Y17" si="9">T16*T15</f>
        <v>330.04828800000007</v>
      </c>
      <c r="U17" s="87">
        <f t="shared" si="9"/>
        <v>0</v>
      </c>
      <c r="V17" s="87">
        <f t="shared" si="9"/>
        <v>0</v>
      </c>
      <c r="W17" s="87">
        <f t="shared" si="9"/>
        <v>0</v>
      </c>
      <c r="X17" s="87">
        <f t="shared" si="9"/>
        <v>0</v>
      </c>
      <c r="Y17" s="87">
        <f t="shared" si="9"/>
        <v>0</v>
      </c>
    </row>
    <row r="18" spans="1:25" ht="15" thickBot="1" x14ac:dyDescent="0.35">
      <c r="A18" s="80"/>
      <c r="B18" s="80"/>
      <c r="C18" s="80"/>
      <c r="D18" s="80"/>
      <c r="E18" s="80"/>
      <c r="F18" s="80"/>
      <c r="G18" s="80"/>
      <c r="H18" s="80"/>
      <c r="I18" s="80"/>
      <c r="J18" s="80"/>
      <c r="K18" s="80"/>
      <c r="L18" s="80"/>
      <c r="M18" s="80"/>
      <c r="N18" s="88" t="s">
        <v>47</v>
      </c>
      <c r="O18" s="89"/>
      <c r="P18" s="89"/>
      <c r="Q18" s="90"/>
      <c r="R18" s="91">
        <f>(R17+S17+T17+U17+V17+W17+X17+Y17)/1000</f>
        <v>0.5188502880000001</v>
      </c>
      <c r="S18" s="92"/>
      <c r="T18" s="92"/>
      <c r="U18" s="92"/>
      <c r="V18" s="92"/>
      <c r="W18" s="92"/>
      <c r="X18" s="92"/>
      <c r="Y18" s="93"/>
    </row>
    <row r="19" spans="1:25" ht="33.6" customHeight="1" thickBot="1" x14ac:dyDescent="0.35">
      <c r="A19" s="58"/>
      <c r="B19" s="59"/>
      <c r="C19" s="59"/>
      <c r="D19" s="59"/>
      <c r="E19" s="59"/>
      <c r="F19" s="59"/>
      <c r="G19" s="59"/>
      <c r="H19" s="59"/>
      <c r="I19" s="59"/>
      <c r="J19" s="59"/>
      <c r="K19" s="59"/>
      <c r="L19" s="59"/>
      <c r="M19" s="59"/>
      <c r="N19" s="59"/>
      <c r="O19" s="59"/>
      <c r="P19" s="59"/>
      <c r="Q19" s="59"/>
      <c r="R19" s="59"/>
      <c r="S19" s="59"/>
      <c r="T19" s="59"/>
      <c r="U19" s="59"/>
      <c r="V19" s="59"/>
      <c r="W19" s="59"/>
      <c r="X19" s="59"/>
      <c r="Y19" s="60"/>
    </row>
    <row r="20" spans="1:25" ht="51" customHeight="1" thickBot="1" x14ac:dyDescent="0.35">
      <c r="A20" s="61">
        <v>1</v>
      </c>
      <c r="B20" s="62" t="s">
        <v>48</v>
      </c>
      <c r="C20" s="63">
        <v>5000</v>
      </c>
      <c r="D20" s="64">
        <v>4500</v>
      </c>
      <c r="E20" s="64">
        <v>700</v>
      </c>
      <c r="F20" s="64">
        <v>12</v>
      </c>
      <c r="G20" s="64">
        <v>125</v>
      </c>
      <c r="H20" s="65">
        <v>1</v>
      </c>
      <c r="I20" s="66"/>
      <c r="J20" s="67">
        <f>ROUND(((E20 - 100 - 150) / 2) + 150, -1)</f>
        <v>380</v>
      </c>
      <c r="K20" s="64">
        <f>D20-100</f>
        <v>4400</v>
      </c>
      <c r="L20" s="67">
        <f>ROUND(((E20 - 100 - 150) / 2) + 150, -1)</f>
        <v>380</v>
      </c>
      <c r="M20" s="64"/>
      <c r="N20" s="64">
        <f>2*2*F20</f>
        <v>48</v>
      </c>
      <c r="O20" s="64"/>
      <c r="P20" s="67">
        <f>J20+K20+L20-N20</f>
        <v>5112</v>
      </c>
      <c r="Q20" s="64">
        <f>+ROUND((C20-100)/(G20),0)+1</f>
        <v>40</v>
      </c>
      <c r="R20" s="64">
        <f>IF(F20=8,Q20*P20*H20,0)/1000</f>
        <v>0</v>
      </c>
      <c r="S20" s="64">
        <f>IF(F20=10,Q20*P20*H20,0)/1000</f>
        <v>0</v>
      </c>
      <c r="T20" s="64">
        <f>IF(F20=12,Q20*P20*H20,0)/1000</f>
        <v>204.48</v>
      </c>
      <c r="U20" s="64">
        <f>IF(F20=16,Q20*P20*H20,0)/1000</f>
        <v>0</v>
      </c>
      <c r="V20" s="64">
        <f>IF(F20=20,Q20*P20*H20,0)/1000</f>
        <v>0</v>
      </c>
      <c r="W20" s="64">
        <f>IF(F20=25,Q20*P20*H20,0)/1000</f>
        <v>0</v>
      </c>
      <c r="X20" s="64">
        <f>IF(F20=28,Q20*P20*H20,0)/1000</f>
        <v>0</v>
      </c>
      <c r="Y20" s="65">
        <f>IF(F20=32,Q20*P20*H20,0)</f>
        <v>0</v>
      </c>
    </row>
    <row r="21" spans="1:25" ht="51" customHeight="1" thickBot="1" x14ac:dyDescent="0.35">
      <c r="A21" s="68">
        <v>2</v>
      </c>
      <c r="B21" s="69" t="s">
        <v>49</v>
      </c>
      <c r="C21" s="63">
        <v>5000</v>
      </c>
      <c r="D21" s="64">
        <v>4500</v>
      </c>
      <c r="E21" s="64">
        <v>700</v>
      </c>
      <c r="F21" s="64">
        <v>12</v>
      </c>
      <c r="G21" s="64">
        <v>125</v>
      </c>
      <c r="H21" s="65">
        <v>1</v>
      </c>
      <c r="I21" s="70"/>
      <c r="J21" s="71">
        <f t="shared" ref="J21" si="10">ROUND(((E21 - 100 - 150) / 2) + 150, -1)</f>
        <v>380</v>
      </c>
      <c r="K21" s="72">
        <f>C21-100</f>
        <v>4900</v>
      </c>
      <c r="L21" s="71">
        <f t="shared" ref="L21" si="11">ROUND(((E21 - 100 - 150) / 2) + 150, -1)</f>
        <v>380</v>
      </c>
      <c r="M21" s="72"/>
      <c r="N21" s="72">
        <f t="shared" ref="N21" si="12">2*2*F21</f>
        <v>48</v>
      </c>
      <c r="O21" s="72"/>
      <c r="P21" s="71">
        <f>J21+K21+L21-N21</f>
        <v>5612</v>
      </c>
      <c r="Q21" s="72">
        <f>+ROUND((D21-100)/(G21),0)+1</f>
        <v>36</v>
      </c>
      <c r="R21" s="72">
        <f>IF(F21=8,Q21*P21*H21,0)/1000</f>
        <v>0</v>
      </c>
      <c r="S21" s="72">
        <f>IF(F21=10,Q21*P21*H21,0)/1000</f>
        <v>0</v>
      </c>
      <c r="T21" s="72">
        <f>IF(F21=12,Q21*P21*H21,0)/1000</f>
        <v>202.03200000000001</v>
      </c>
      <c r="U21" s="72">
        <f>IF(F21=16,Q21*P21*H21,0)/1000</f>
        <v>0</v>
      </c>
      <c r="V21" s="72">
        <f>IF(F21=20,Q21*P21*H21,0)/1000</f>
        <v>0</v>
      </c>
      <c r="W21" s="72">
        <f>IF(F21=25,Q21*P21*H21,0)/1000</f>
        <v>0</v>
      </c>
      <c r="X21" s="72">
        <f>IF(F21=28,Q21*P21*H21,0)/1000</f>
        <v>0</v>
      </c>
      <c r="Y21" s="73">
        <f>IF(F21=32,Q21*P21*H21,0)</f>
        <v>0</v>
      </c>
    </row>
    <row r="22" spans="1:25" ht="51" customHeight="1" thickBot="1" x14ac:dyDescent="0.35">
      <c r="A22" s="68">
        <v>3</v>
      </c>
      <c r="B22" s="74" t="s">
        <v>50</v>
      </c>
      <c r="C22" s="63">
        <v>5000</v>
      </c>
      <c r="D22" s="64">
        <v>4500</v>
      </c>
      <c r="E22" s="64">
        <v>700</v>
      </c>
      <c r="F22" s="75">
        <v>10</v>
      </c>
      <c r="G22" s="75">
        <v>150</v>
      </c>
      <c r="H22" s="76">
        <v>1</v>
      </c>
      <c r="I22" s="77"/>
      <c r="J22" s="78">
        <f>ROUND(((E22 - 100 - 150) / 2) + 150, -1)</f>
        <v>380</v>
      </c>
      <c r="K22" s="75">
        <f>D22-100</f>
        <v>4400</v>
      </c>
      <c r="L22" s="78">
        <f>ROUND(((E22 - 100 - 150) / 2) + 150, -1)</f>
        <v>380</v>
      </c>
      <c r="M22" s="75"/>
      <c r="N22" s="75">
        <f>2*2*F22</f>
        <v>40</v>
      </c>
      <c r="O22" s="75"/>
      <c r="P22" s="78">
        <f>J22+K22+L22-N22</f>
        <v>5120</v>
      </c>
      <c r="Q22" s="75">
        <f>+ROUND((C22-100)/(G22),0)+1</f>
        <v>34</v>
      </c>
      <c r="R22" s="75">
        <f>IF(F22=8,Q22*P22*H22,0)/1000</f>
        <v>0</v>
      </c>
      <c r="S22" s="75">
        <f>IF(F22=10,Q22*P22*H22,0)/1000</f>
        <v>174.08</v>
      </c>
      <c r="T22" s="75">
        <f>IF(F22=12,Q22*P22*H22,0)/1000</f>
        <v>0</v>
      </c>
      <c r="U22" s="75">
        <f>IF(F22=16,Q22*P22*H22,0)/1000</f>
        <v>0</v>
      </c>
      <c r="V22" s="75">
        <f>IF(F22=20,Q22*P22*H22,0)/1000</f>
        <v>0</v>
      </c>
      <c r="W22" s="75">
        <f>IF(F22=25,Q22*P22*H22,0)/1000</f>
        <v>0</v>
      </c>
      <c r="X22" s="75">
        <f>IF(F22=28,Q22*P22*H22,0)/1000</f>
        <v>0</v>
      </c>
      <c r="Y22" s="76">
        <f>IF(F22=32,Q22*P22*H22,0)</f>
        <v>0</v>
      </c>
    </row>
    <row r="23" spans="1:25" ht="51" customHeight="1" thickBot="1" x14ac:dyDescent="0.35">
      <c r="A23" s="79">
        <v>4</v>
      </c>
      <c r="B23" s="69" t="s">
        <v>51</v>
      </c>
      <c r="C23" s="63">
        <v>5000</v>
      </c>
      <c r="D23" s="64">
        <v>4500</v>
      </c>
      <c r="E23" s="64">
        <v>700</v>
      </c>
      <c r="F23" s="72">
        <v>10</v>
      </c>
      <c r="G23" s="72">
        <v>150</v>
      </c>
      <c r="H23" s="73">
        <v>1</v>
      </c>
      <c r="I23" s="70"/>
      <c r="J23" s="71">
        <f t="shared" ref="J23" si="13">ROUND(((E23 - 100 - 150) / 2) + 150, -1)</f>
        <v>380</v>
      </c>
      <c r="K23" s="72">
        <f>C23-100</f>
        <v>4900</v>
      </c>
      <c r="L23" s="71">
        <f t="shared" ref="L23" si="14">ROUND(((E23 - 100 - 150) / 2) + 150, -1)</f>
        <v>380</v>
      </c>
      <c r="M23" s="72"/>
      <c r="N23" s="72">
        <f t="shared" ref="N23" si="15">2*2*F23</f>
        <v>40</v>
      </c>
      <c r="O23" s="72"/>
      <c r="P23" s="71">
        <f>J23+K23+L23-N23</f>
        <v>5620</v>
      </c>
      <c r="Q23" s="72">
        <f>+ROUND((D23-100)/(G23),0)+1</f>
        <v>30</v>
      </c>
      <c r="R23" s="72">
        <f>IF(F23=8,Q23*P23*H23,0)/1000</f>
        <v>0</v>
      </c>
      <c r="S23" s="72">
        <f>IF(F23=10,Q23*P23*H23,0)/1000</f>
        <v>168.6</v>
      </c>
      <c r="T23" s="72">
        <f>IF(F23=12,Q23*P23*H23,0)/1000</f>
        <v>0</v>
      </c>
      <c r="U23" s="72">
        <f>IF(F23=16,Q23*P23*H23,0)/1000</f>
        <v>0</v>
      </c>
      <c r="V23" s="72">
        <f>IF(F23=20,Q23*P23*H23,0)/1000</f>
        <v>0</v>
      </c>
      <c r="W23" s="72">
        <f>IF(F23=25,Q23*P23*H23,0)/1000</f>
        <v>0</v>
      </c>
      <c r="X23" s="72">
        <f>IF(F23=28,Q23*P23*H23,0)/1000</f>
        <v>0</v>
      </c>
      <c r="Y23" s="73">
        <f>IF(F23=32,Q23*P23*H23,0)</f>
        <v>0</v>
      </c>
    </row>
    <row r="24" spans="1:25" ht="15" thickBot="1" x14ac:dyDescent="0.35">
      <c r="A24" s="80"/>
      <c r="B24" s="80"/>
      <c r="C24" s="80"/>
      <c r="D24" s="80"/>
      <c r="E24" s="80"/>
      <c r="F24" s="80"/>
      <c r="G24" s="80"/>
      <c r="H24" s="80"/>
      <c r="I24" s="81"/>
      <c r="J24" s="81"/>
      <c r="K24" s="81"/>
      <c r="L24" s="81"/>
      <c r="M24" s="81"/>
      <c r="N24" s="82" t="s">
        <v>44</v>
      </c>
      <c r="O24" s="83"/>
      <c r="P24" s="83"/>
      <c r="Q24" s="84"/>
      <c r="R24" s="85">
        <f>ROUND((8*8)/162.2,3)</f>
        <v>0.39500000000000002</v>
      </c>
      <c r="S24" s="85">
        <f>ROUND((10*10)/162.2,3)</f>
        <v>0.61699999999999999</v>
      </c>
      <c r="T24" s="85">
        <f>ROUND((12*12)/162.2,3)</f>
        <v>0.88800000000000001</v>
      </c>
      <c r="U24" s="85">
        <f>ROUND((16*16)/162.2,3)</f>
        <v>1.5780000000000001</v>
      </c>
      <c r="V24" s="85">
        <f>ROUND((20*20)/162.2,3)</f>
        <v>2.4660000000000002</v>
      </c>
      <c r="W24" s="85">
        <f>ROUND((25*25)/162.2,3)</f>
        <v>3.8530000000000002</v>
      </c>
      <c r="X24" s="85">
        <f>ROUND((28*28)/162.2,3)</f>
        <v>4.8339999999999996</v>
      </c>
      <c r="Y24" s="86">
        <f>ROUND((32*32)/162.2,3)</f>
        <v>6.3129999999999997</v>
      </c>
    </row>
    <row r="25" spans="1:25" ht="15" thickBot="1" x14ac:dyDescent="0.35">
      <c r="A25" s="80"/>
      <c r="B25" s="80"/>
      <c r="C25" s="80"/>
      <c r="D25" s="80"/>
      <c r="E25" s="80"/>
      <c r="F25" s="80"/>
      <c r="G25" s="80"/>
      <c r="H25" s="80"/>
      <c r="I25" s="80"/>
      <c r="J25" s="80"/>
      <c r="K25" s="80"/>
      <c r="L25" s="80"/>
      <c r="M25" s="80"/>
      <c r="N25" s="82" t="s">
        <v>45</v>
      </c>
      <c r="O25" s="83"/>
      <c r="P25" s="83"/>
      <c r="Q25" s="84"/>
      <c r="R25" s="64">
        <f t="shared" ref="R25" si="16">SUM(R20:R23)</f>
        <v>0</v>
      </c>
      <c r="S25" s="64">
        <f>SUM(S20:S23)</f>
        <v>342.68</v>
      </c>
      <c r="T25" s="64">
        <f t="shared" ref="T25:Y25" si="17">SUM(T20:T23)</f>
        <v>406.512</v>
      </c>
      <c r="U25" s="64">
        <f t="shared" si="17"/>
        <v>0</v>
      </c>
      <c r="V25" s="64">
        <f t="shared" si="17"/>
        <v>0</v>
      </c>
      <c r="W25" s="64">
        <f t="shared" si="17"/>
        <v>0</v>
      </c>
      <c r="X25" s="64">
        <f t="shared" si="17"/>
        <v>0</v>
      </c>
      <c r="Y25" s="64">
        <f t="shared" si="17"/>
        <v>0</v>
      </c>
    </row>
    <row r="26" spans="1:25" ht="15" thickBot="1" x14ac:dyDescent="0.35">
      <c r="A26" s="80"/>
      <c r="B26" s="80"/>
      <c r="C26" s="80"/>
      <c r="D26" s="80"/>
      <c r="E26" s="80"/>
      <c r="F26" s="80"/>
      <c r="G26" s="80"/>
      <c r="H26" s="80"/>
      <c r="I26" s="80"/>
      <c r="J26" s="80"/>
      <c r="K26" s="80"/>
      <c r="L26" s="80"/>
      <c r="M26" s="80"/>
      <c r="N26" s="82" t="s">
        <v>46</v>
      </c>
      <c r="O26" s="83"/>
      <c r="P26" s="83"/>
      <c r="Q26" s="84"/>
      <c r="R26" s="87">
        <f t="shared" ref="R26" si="18">R25*R24</f>
        <v>0</v>
      </c>
      <c r="S26" s="87">
        <f>S25*S24</f>
        <v>211.43356</v>
      </c>
      <c r="T26" s="87">
        <f t="shared" ref="T26:Y26" si="19">T25*T24</f>
        <v>360.98265600000002</v>
      </c>
      <c r="U26" s="87">
        <f t="shared" si="19"/>
        <v>0</v>
      </c>
      <c r="V26" s="87">
        <f t="shared" si="19"/>
        <v>0</v>
      </c>
      <c r="W26" s="87">
        <f t="shared" si="19"/>
        <v>0</v>
      </c>
      <c r="X26" s="87">
        <f t="shared" si="19"/>
        <v>0</v>
      </c>
      <c r="Y26" s="87">
        <f t="shared" si="19"/>
        <v>0</v>
      </c>
    </row>
    <row r="27" spans="1:25" ht="15" thickBot="1" x14ac:dyDescent="0.35">
      <c r="A27" s="80"/>
      <c r="B27" s="80"/>
      <c r="C27" s="80"/>
      <c r="D27" s="80"/>
      <c r="E27" s="80"/>
      <c r="F27" s="80"/>
      <c r="G27" s="80"/>
      <c r="H27" s="80"/>
      <c r="I27" s="80"/>
      <c r="J27" s="80"/>
      <c r="K27" s="80"/>
      <c r="L27" s="80"/>
      <c r="M27" s="80"/>
      <c r="N27" s="88" t="s">
        <v>47</v>
      </c>
      <c r="O27" s="89"/>
      <c r="P27" s="89"/>
      <c r="Q27" s="90"/>
      <c r="R27" s="91">
        <f>(R26+S26+T26+U26+V26+W26+X26+Y26)/1000</f>
        <v>0.57241621600000003</v>
      </c>
      <c r="S27" s="92"/>
      <c r="T27" s="92"/>
      <c r="U27" s="92"/>
      <c r="V27" s="92"/>
      <c r="W27" s="92"/>
      <c r="X27" s="92"/>
      <c r="Y27" s="93"/>
    </row>
    <row r="28" spans="1:25" ht="33.6" customHeight="1" thickBot="1" x14ac:dyDescent="0.35">
      <c r="A28" s="58"/>
      <c r="B28" s="59"/>
      <c r="C28" s="59"/>
      <c r="D28" s="59"/>
      <c r="E28" s="59"/>
      <c r="F28" s="59"/>
      <c r="G28" s="59"/>
      <c r="H28" s="59"/>
      <c r="I28" s="59"/>
      <c r="J28" s="59"/>
      <c r="K28" s="59"/>
      <c r="L28" s="59"/>
      <c r="M28" s="59"/>
      <c r="N28" s="59"/>
      <c r="O28" s="59"/>
      <c r="P28" s="59"/>
      <c r="Q28" s="59"/>
      <c r="R28" s="59"/>
      <c r="S28" s="59"/>
      <c r="T28" s="59"/>
      <c r="U28" s="59"/>
      <c r="V28" s="59"/>
      <c r="W28" s="59"/>
      <c r="X28" s="59"/>
      <c r="Y28" s="60"/>
    </row>
    <row r="29" spans="1:25" ht="51" customHeight="1" thickBot="1" x14ac:dyDescent="0.35">
      <c r="A29" s="61">
        <v>1</v>
      </c>
      <c r="B29" s="62" t="s">
        <v>52</v>
      </c>
      <c r="C29" s="63">
        <v>4200</v>
      </c>
      <c r="D29" s="64">
        <v>5800</v>
      </c>
      <c r="E29" s="64">
        <v>1050</v>
      </c>
      <c r="F29" s="64">
        <v>20</v>
      </c>
      <c r="G29" s="64">
        <v>125</v>
      </c>
      <c r="H29" s="65">
        <v>3</v>
      </c>
      <c r="I29" s="66"/>
      <c r="J29" s="67">
        <f>ROUND(((E29 - 100 - 150) / 2) + 150, -1)</f>
        <v>550</v>
      </c>
      <c r="K29" s="64">
        <f>D29-100</f>
        <v>5700</v>
      </c>
      <c r="L29" s="67">
        <f>ROUND(((E29 - 100 - 150) / 2) + 150, -1)</f>
        <v>550</v>
      </c>
      <c r="M29" s="64"/>
      <c r="N29" s="64">
        <f>2*2*F29</f>
        <v>80</v>
      </c>
      <c r="O29" s="64"/>
      <c r="P29" s="67">
        <f>J29+K29+L29-N29</f>
        <v>6720</v>
      </c>
      <c r="Q29" s="64">
        <f>+ROUND((C29-100)/(G29),0)+1</f>
        <v>34</v>
      </c>
      <c r="R29" s="64">
        <f>IF(F29=8,Q29*P29*H29,0)/1000</f>
        <v>0</v>
      </c>
      <c r="S29" s="64">
        <f>IF(F29=10,Q29*P29*H29,0)/1000</f>
        <v>0</v>
      </c>
      <c r="T29" s="64">
        <f>IF(F29=12,Q29*P29*H29,0)/1000</f>
        <v>0</v>
      </c>
      <c r="U29" s="64">
        <f>IF(F29=16,Q29*P29*H29,0)/1000</f>
        <v>0</v>
      </c>
      <c r="V29" s="64">
        <f>IF(F29=20,Q29*P29*H29,0)/1000</f>
        <v>685.44</v>
      </c>
      <c r="W29" s="64">
        <f>IF(F29=25,Q29*P29*H29,0)/1000</f>
        <v>0</v>
      </c>
      <c r="X29" s="64">
        <f>IF(F29=28,Q29*P29*H29,0)/1000</f>
        <v>0</v>
      </c>
      <c r="Y29" s="65">
        <f>IF(F29=32,Q29*P29*H29,0)</f>
        <v>0</v>
      </c>
    </row>
    <row r="30" spans="1:25" ht="51" customHeight="1" thickBot="1" x14ac:dyDescent="0.35">
      <c r="A30" s="68">
        <v>2</v>
      </c>
      <c r="B30" s="69" t="s">
        <v>53</v>
      </c>
      <c r="C30" s="63">
        <v>4200</v>
      </c>
      <c r="D30" s="64">
        <v>5800</v>
      </c>
      <c r="E30" s="64">
        <v>1050</v>
      </c>
      <c r="F30" s="64">
        <v>16</v>
      </c>
      <c r="G30" s="64">
        <v>150</v>
      </c>
      <c r="H30" s="65">
        <v>3</v>
      </c>
      <c r="I30" s="70"/>
      <c r="J30" s="71">
        <f t="shared" ref="J30" si="20">ROUND(((E30 - 100 - 150) / 2) + 150, -1)</f>
        <v>550</v>
      </c>
      <c r="K30" s="72">
        <f>C30-100</f>
        <v>4100</v>
      </c>
      <c r="L30" s="71">
        <f t="shared" ref="L30" si="21">ROUND(((E30 - 100 - 150) / 2) + 150, -1)</f>
        <v>550</v>
      </c>
      <c r="M30" s="72"/>
      <c r="N30" s="72">
        <f t="shared" ref="N30" si="22">2*2*F30</f>
        <v>64</v>
      </c>
      <c r="O30" s="72"/>
      <c r="P30" s="71">
        <f>J30+K30+L30-N30</f>
        <v>5136</v>
      </c>
      <c r="Q30" s="72">
        <f>+ROUND((D30-100)/(G30),0)+1</f>
        <v>39</v>
      </c>
      <c r="R30" s="72">
        <f>IF(F30=8,Q30*P30*H30,0)/1000</f>
        <v>0</v>
      </c>
      <c r="S30" s="72">
        <f>IF(F30=10,Q30*P30*H30,0)/1000</f>
        <v>0</v>
      </c>
      <c r="T30" s="72">
        <f>IF(F30=12,Q30*P30*H30,0)/1000</f>
        <v>0</v>
      </c>
      <c r="U30" s="72">
        <f>IF(F30=16,Q30*P30*H30,0)/1000</f>
        <v>600.91200000000003</v>
      </c>
      <c r="V30" s="72">
        <f>IF(F30=20,Q30*P30*H30,0)/1000</f>
        <v>0</v>
      </c>
      <c r="W30" s="72">
        <f>IF(F30=25,Q30*P30*H30,0)/1000</f>
        <v>0</v>
      </c>
      <c r="X30" s="72">
        <f>IF(F30=28,Q30*P30*H30,0)/1000</f>
        <v>0</v>
      </c>
      <c r="Y30" s="73">
        <f>IF(F30=32,Q30*P30*H30,0)</f>
        <v>0</v>
      </c>
    </row>
    <row r="31" spans="1:25" ht="15" thickBot="1" x14ac:dyDescent="0.35">
      <c r="A31" s="80"/>
      <c r="B31" s="80"/>
      <c r="C31" s="80"/>
      <c r="D31" s="80"/>
      <c r="E31" s="80"/>
      <c r="F31" s="80"/>
      <c r="G31" s="80"/>
      <c r="H31" s="80"/>
      <c r="I31" s="81"/>
      <c r="J31" s="81"/>
      <c r="K31" s="81"/>
      <c r="L31" s="81"/>
      <c r="M31" s="81"/>
      <c r="N31" s="82" t="s">
        <v>44</v>
      </c>
      <c r="O31" s="83"/>
      <c r="P31" s="83"/>
      <c r="Q31" s="84"/>
      <c r="R31" s="85">
        <f>ROUND((8*8)/162.2,3)</f>
        <v>0.39500000000000002</v>
      </c>
      <c r="S31" s="85">
        <f>ROUND((10*10)/162.2,3)</f>
        <v>0.61699999999999999</v>
      </c>
      <c r="T31" s="85">
        <f>ROUND((12*12)/162.2,3)</f>
        <v>0.88800000000000001</v>
      </c>
      <c r="U31" s="85">
        <f>ROUND((16*16)/162.2,3)</f>
        <v>1.5780000000000001</v>
      </c>
      <c r="V31" s="85">
        <f>ROUND((20*20)/162.2,3)</f>
        <v>2.4660000000000002</v>
      </c>
      <c r="W31" s="85">
        <f>ROUND((25*25)/162.2,3)</f>
        <v>3.8530000000000002</v>
      </c>
      <c r="X31" s="85">
        <f>ROUND((28*28)/162.2,3)</f>
        <v>4.8339999999999996</v>
      </c>
      <c r="Y31" s="86">
        <f>ROUND((32*32)/162.2,3)</f>
        <v>6.3129999999999997</v>
      </c>
    </row>
    <row r="32" spans="1:25" ht="15" thickBot="1" x14ac:dyDescent="0.35">
      <c r="A32" s="80"/>
      <c r="B32" s="80"/>
      <c r="C32" s="80"/>
      <c r="D32" s="80"/>
      <c r="E32" s="80"/>
      <c r="F32" s="80"/>
      <c r="G32" s="80"/>
      <c r="H32" s="80"/>
      <c r="I32" s="80"/>
      <c r="J32" s="80"/>
      <c r="K32" s="80"/>
      <c r="L32" s="80"/>
      <c r="M32" s="80"/>
      <c r="N32" s="82" t="s">
        <v>45</v>
      </c>
      <c r="O32" s="83"/>
      <c r="P32" s="83"/>
      <c r="Q32" s="84"/>
      <c r="R32" s="64">
        <f t="shared" ref="R32:Y32" si="23">SUM(R29:R30)</f>
        <v>0</v>
      </c>
      <c r="S32" s="64">
        <f t="shared" si="23"/>
        <v>0</v>
      </c>
      <c r="T32" s="64">
        <f t="shared" si="23"/>
        <v>0</v>
      </c>
      <c r="U32" s="64">
        <f t="shared" si="23"/>
        <v>600.91200000000003</v>
      </c>
      <c r="V32" s="64">
        <f t="shared" si="23"/>
        <v>685.44</v>
      </c>
      <c r="W32" s="64">
        <f t="shared" si="23"/>
        <v>0</v>
      </c>
      <c r="X32" s="64">
        <f t="shared" si="23"/>
        <v>0</v>
      </c>
      <c r="Y32" s="64">
        <f t="shared" si="23"/>
        <v>0</v>
      </c>
    </row>
    <row r="33" spans="1:25" ht="15" thickBot="1" x14ac:dyDescent="0.35">
      <c r="A33" s="80"/>
      <c r="B33" s="80"/>
      <c r="C33" s="80"/>
      <c r="D33" s="80"/>
      <c r="E33" s="80"/>
      <c r="F33" s="80"/>
      <c r="G33" s="80"/>
      <c r="H33" s="80"/>
      <c r="I33" s="80"/>
      <c r="J33" s="80"/>
      <c r="K33" s="80"/>
      <c r="L33" s="80"/>
      <c r="M33" s="80"/>
      <c r="N33" s="82" t="s">
        <v>46</v>
      </c>
      <c r="O33" s="83"/>
      <c r="P33" s="83"/>
      <c r="Q33" s="84"/>
      <c r="R33" s="87">
        <f t="shared" ref="R33" si="24">R32*R31</f>
        <v>0</v>
      </c>
      <c r="S33" s="87">
        <f>S32*S31</f>
        <v>0</v>
      </c>
      <c r="T33" s="87">
        <f t="shared" ref="T33:Y33" si="25">T32*T31</f>
        <v>0</v>
      </c>
      <c r="U33" s="87">
        <f t="shared" si="25"/>
        <v>948.23913600000014</v>
      </c>
      <c r="V33" s="87">
        <f t="shared" si="25"/>
        <v>1690.2950400000002</v>
      </c>
      <c r="W33" s="87">
        <f t="shared" si="25"/>
        <v>0</v>
      </c>
      <c r="X33" s="87">
        <f t="shared" si="25"/>
        <v>0</v>
      </c>
      <c r="Y33" s="87">
        <f t="shared" si="25"/>
        <v>0</v>
      </c>
    </row>
    <row r="34" spans="1:25" ht="15" thickBot="1" x14ac:dyDescent="0.35">
      <c r="A34" s="80"/>
      <c r="B34" s="80"/>
      <c r="C34" s="80"/>
      <c r="D34" s="80"/>
      <c r="E34" s="80"/>
      <c r="F34" s="80"/>
      <c r="G34" s="80"/>
      <c r="H34" s="80"/>
      <c r="I34" s="80"/>
      <c r="J34" s="80"/>
      <c r="K34" s="80"/>
      <c r="L34" s="80"/>
      <c r="M34" s="80"/>
      <c r="N34" s="88" t="s">
        <v>47</v>
      </c>
      <c r="O34" s="89"/>
      <c r="P34" s="89"/>
      <c r="Q34" s="90"/>
      <c r="R34" s="91">
        <f>(R33+S33+T33+U33+V33+W33+X33+Y33)/1000</f>
        <v>2.6385341760000003</v>
      </c>
      <c r="S34" s="92"/>
      <c r="T34" s="92"/>
      <c r="U34" s="92"/>
      <c r="V34" s="92"/>
      <c r="W34" s="92"/>
      <c r="X34" s="92"/>
      <c r="Y34" s="93"/>
    </row>
  </sheetData>
  <mergeCells count="55">
    <mergeCell ref="A28:Y28"/>
    <mergeCell ref="A31:M34"/>
    <mergeCell ref="N31:Q31"/>
    <mergeCell ref="N32:Q32"/>
    <mergeCell ref="N33:Q33"/>
    <mergeCell ref="N34:Q34"/>
    <mergeCell ref="R34:Y34"/>
    <mergeCell ref="A19:Y19"/>
    <mergeCell ref="A24:M27"/>
    <mergeCell ref="N24:Q24"/>
    <mergeCell ref="N25:Q25"/>
    <mergeCell ref="N26:Q26"/>
    <mergeCell ref="N27:Q27"/>
    <mergeCell ref="R27:Y27"/>
    <mergeCell ref="N8:O8"/>
    <mergeCell ref="P8:P9"/>
    <mergeCell ref="R8:Y8"/>
    <mergeCell ref="A10:Y10"/>
    <mergeCell ref="A15:M18"/>
    <mergeCell ref="N15:Q15"/>
    <mergeCell ref="N16:Q16"/>
    <mergeCell ref="N17:Q17"/>
    <mergeCell ref="N18:Q18"/>
    <mergeCell ref="R18:Y18"/>
    <mergeCell ref="G7:G9"/>
    <mergeCell ref="H7:H9"/>
    <mergeCell ref="I7:O7"/>
    <mergeCell ref="Q7:Q9"/>
    <mergeCell ref="V7:Y7"/>
    <mergeCell ref="I8:I9"/>
    <mergeCell ref="J8:J9"/>
    <mergeCell ref="K8:K9"/>
    <mergeCell ref="L8:L9"/>
    <mergeCell ref="M8:M9"/>
    <mergeCell ref="A7:A9"/>
    <mergeCell ref="B7:B9"/>
    <mergeCell ref="C7:C9"/>
    <mergeCell ref="D7:D9"/>
    <mergeCell ref="E7:E9"/>
    <mergeCell ref="F7:F9"/>
    <mergeCell ref="C5:L5"/>
    <mergeCell ref="M5:O5"/>
    <mergeCell ref="P5:T5"/>
    <mergeCell ref="V5:Y5"/>
    <mergeCell ref="C6:L6"/>
    <mergeCell ref="M6:O6"/>
    <mergeCell ref="P6:T6"/>
    <mergeCell ref="A1:Y2"/>
    <mergeCell ref="C3:L3"/>
    <mergeCell ref="M3:O3"/>
    <mergeCell ref="P3:T3"/>
    <mergeCell ref="V3:Y3"/>
    <mergeCell ref="C4:L4"/>
    <mergeCell ref="M4:O4"/>
    <mergeCell ref="P4:T4"/>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BA3950-B340-47D2-8CAC-81E835688F31}">
  <sheetPr>
    <tabColor rgb="FFFF0000"/>
  </sheetPr>
  <dimension ref="B3:AA51"/>
  <sheetViews>
    <sheetView tabSelected="1" zoomScale="70" zoomScaleNormal="70" workbookViewId="0">
      <selection activeCell="U16" sqref="U16"/>
    </sheetView>
  </sheetViews>
  <sheetFormatPr defaultRowHeight="14.4" x14ac:dyDescent="0.3"/>
  <sheetData>
    <row r="3" spans="2:24" ht="31.2" x14ac:dyDescent="0.3">
      <c r="F3" s="99" t="s">
        <v>58</v>
      </c>
      <c r="G3" s="100"/>
      <c r="H3" s="100"/>
      <c r="I3" s="100"/>
      <c r="J3" s="100"/>
      <c r="K3" s="100"/>
      <c r="L3" s="100"/>
      <c r="M3" s="100"/>
      <c r="N3" s="100"/>
    </row>
    <row r="4" spans="2:24" ht="14.4" customHeight="1" x14ac:dyDescent="0.3">
      <c r="B4" s="98"/>
      <c r="C4" s="94"/>
      <c r="D4" s="94"/>
      <c r="E4" s="94"/>
      <c r="G4" s="94"/>
      <c r="H4" s="94"/>
      <c r="I4" s="94"/>
      <c r="J4" s="94"/>
      <c r="K4" s="94"/>
      <c r="L4" s="94"/>
      <c r="M4" s="94"/>
      <c r="N4" s="94"/>
      <c r="O4" s="94"/>
      <c r="P4" s="94"/>
      <c r="Q4" s="94"/>
      <c r="R4" s="94"/>
      <c r="S4" s="94"/>
      <c r="T4" s="94"/>
      <c r="U4" s="94"/>
      <c r="V4" s="94"/>
      <c r="W4" s="94"/>
      <c r="X4" s="94"/>
    </row>
    <row r="5" spans="2:24" ht="14.4" customHeight="1" x14ac:dyDescent="0.3">
      <c r="B5" s="94"/>
      <c r="C5" s="94"/>
      <c r="D5" s="94"/>
      <c r="E5" s="94"/>
      <c r="F5" t="s">
        <v>59</v>
      </c>
      <c r="G5" s="94"/>
      <c r="H5" s="94"/>
      <c r="I5" s="94"/>
      <c r="J5" s="94"/>
      <c r="K5" s="94"/>
      <c r="L5" s="94"/>
      <c r="M5" s="94"/>
      <c r="N5" s="94"/>
      <c r="O5" s="94"/>
      <c r="P5" s="94"/>
      <c r="Q5" s="94"/>
      <c r="R5" s="94"/>
      <c r="S5" s="94"/>
      <c r="T5" s="94"/>
      <c r="U5" s="94"/>
      <c r="V5" s="94"/>
      <c r="W5" s="94"/>
      <c r="X5" s="94"/>
    </row>
    <row r="6" spans="2:24" ht="14.4" customHeight="1" x14ac:dyDescent="0.3">
      <c r="B6" s="94"/>
      <c r="C6" s="94"/>
      <c r="D6" s="94"/>
      <c r="E6" s="94"/>
      <c r="G6" s="94"/>
      <c r="H6" s="94"/>
      <c r="I6" s="94"/>
      <c r="J6" s="94"/>
      <c r="K6" s="94"/>
      <c r="L6" s="94"/>
      <c r="M6" s="94"/>
      <c r="N6" s="94"/>
      <c r="O6" s="94"/>
      <c r="P6" s="94"/>
      <c r="Q6" s="94"/>
      <c r="R6" s="94"/>
      <c r="S6" s="94"/>
      <c r="T6" s="94"/>
      <c r="U6" s="94"/>
      <c r="V6" s="94"/>
      <c r="W6" s="94"/>
      <c r="X6" s="94"/>
    </row>
    <row r="7" spans="2:24" ht="14.4" customHeight="1" x14ac:dyDescent="0.3">
      <c r="B7" s="94"/>
      <c r="C7" s="94"/>
      <c r="D7" s="94"/>
      <c r="E7" s="94"/>
      <c r="G7" s="94"/>
      <c r="H7" s="94"/>
      <c r="I7" s="94"/>
      <c r="J7" s="94"/>
      <c r="K7" s="94"/>
      <c r="L7" s="94"/>
      <c r="M7" s="94"/>
      <c r="N7" s="94"/>
      <c r="O7" s="94"/>
      <c r="P7" s="94"/>
      <c r="Q7" s="94"/>
      <c r="R7" s="94"/>
      <c r="S7" s="94"/>
      <c r="T7" s="94"/>
      <c r="U7" s="94"/>
      <c r="V7" s="94"/>
      <c r="W7" s="94"/>
      <c r="X7" s="94"/>
    </row>
    <row r="8" spans="2:24" ht="14.4" customHeight="1" x14ac:dyDescent="0.3">
      <c r="B8" s="94"/>
      <c r="C8" s="94"/>
      <c r="D8" s="94"/>
      <c r="E8" s="94"/>
      <c r="G8" s="94"/>
      <c r="H8" s="94"/>
      <c r="I8" s="94"/>
      <c r="J8" s="94"/>
      <c r="K8" s="94"/>
      <c r="L8" s="94"/>
      <c r="M8" s="94"/>
      <c r="N8" s="94"/>
      <c r="O8" s="94"/>
      <c r="P8" s="94"/>
      <c r="Q8" s="94"/>
      <c r="R8" s="94"/>
      <c r="S8" s="94"/>
      <c r="T8" s="94"/>
      <c r="U8" s="94"/>
      <c r="V8" s="94"/>
      <c r="W8" s="94"/>
      <c r="X8" s="94"/>
    </row>
    <row r="9" spans="2:24" ht="14.4" customHeight="1" x14ac:dyDescent="0.3">
      <c r="B9" s="94"/>
      <c r="C9" s="94"/>
      <c r="D9" s="94"/>
      <c r="E9" s="94"/>
      <c r="F9" s="95" t="s">
        <v>60</v>
      </c>
      <c r="G9" s="94"/>
      <c r="H9" s="94"/>
      <c r="I9" s="94"/>
      <c r="J9" s="94"/>
      <c r="K9" s="94"/>
      <c r="L9" s="94"/>
      <c r="M9" s="94"/>
      <c r="N9" s="94"/>
      <c r="O9" s="94"/>
      <c r="P9" s="94"/>
      <c r="Q9" s="94"/>
      <c r="R9" s="94"/>
      <c r="S9" s="94"/>
      <c r="T9" s="94"/>
      <c r="U9" s="94"/>
      <c r="V9" s="94"/>
      <c r="W9" s="94"/>
      <c r="X9" s="94"/>
    </row>
    <row r="10" spans="2:24" ht="14.4" customHeight="1" x14ac:dyDescent="0.3">
      <c r="B10" s="94"/>
      <c r="C10" s="94"/>
      <c r="D10" s="94"/>
      <c r="E10" s="94"/>
      <c r="F10" s="96"/>
      <c r="G10" s="94"/>
      <c r="H10" s="94"/>
      <c r="I10" s="94"/>
      <c r="J10" s="94"/>
      <c r="K10" s="94"/>
      <c r="L10" s="94"/>
      <c r="M10" s="94"/>
      <c r="N10" s="94"/>
      <c r="O10" s="94"/>
      <c r="P10" s="94"/>
      <c r="Q10" s="94"/>
      <c r="R10" s="94"/>
      <c r="S10" s="94"/>
      <c r="T10" s="94"/>
      <c r="U10" s="94"/>
      <c r="V10" s="94"/>
      <c r="W10" s="94"/>
      <c r="X10" s="94"/>
    </row>
    <row r="11" spans="2:24" ht="23.4" customHeight="1" x14ac:dyDescent="0.3">
      <c r="B11" s="94"/>
      <c r="C11" s="94"/>
      <c r="D11" s="94"/>
      <c r="E11" s="94"/>
      <c r="F11" s="96" t="s">
        <v>61</v>
      </c>
      <c r="G11" s="94"/>
      <c r="H11" s="94"/>
      <c r="I11" s="94"/>
      <c r="J11" s="94"/>
      <c r="K11" s="94"/>
      <c r="L11" s="94"/>
      <c r="M11" s="94"/>
      <c r="N11" s="94"/>
      <c r="O11" s="94"/>
      <c r="P11" s="94"/>
      <c r="Q11" s="94"/>
      <c r="R11" s="94"/>
      <c r="S11" s="94"/>
      <c r="T11" s="94"/>
      <c r="U11" s="94"/>
      <c r="V11" s="94"/>
      <c r="W11" s="94"/>
      <c r="X11" s="94"/>
    </row>
    <row r="12" spans="2:24" ht="14.4" customHeight="1" x14ac:dyDescent="0.3">
      <c r="B12" s="94"/>
      <c r="C12" s="94"/>
      <c r="D12" s="94"/>
      <c r="E12" s="94"/>
      <c r="F12" s="97" t="s">
        <v>62</v>
      </c>
      <c r="G12" s="94"/>
      <c r="H12" s="94"/>
      <c r="I12" s="94"/>
      <c r="J12" s="94"/>
      <c r="K12" s="94"/>
      <c r="L12" s="94"/>
      <c r="M12" s="94"/>
      <c r="N12" s="94"/>
      <c r="O12" s="94"/>
      <c r="P12" s="94"/>
      <c r="Q12" s="94"/>
      <c r="R12" s="94"/>
      <c r="S12" s="94"/>
      <c r="T12" s="94"/>
      <c r="U12" s="94"/>
      <c r="V12" s="94"/>
      <c r="W12" s="94"/>
      <c r="X12" s="94"/>
    </row>
    <row r="13" spans="2:24" ht="14.4" customHeight="1" x14ac:dyDescent="0.3">
      <c r="B13" s="94"/>
      <c r="C13" s="94"/>
      <c r="D13" s="94"/>
      <c r="E13" s="94"/>
      <c r="F13" s="97" t="s">
        <v>63</v>
      </c>
      <c r="G13" s="94"/>
      <c r="H13" s="94"/>
      <c r="I13" s="94"/>
      <c r="J13" s="94"/>
      <c r="K13" s="94"/>
      <c r="L13" s="94"/>
      <c r="M13" s="94"/>
      <c r="N13" s="94"/>
      <c r="O13" s="94"/>
      <c r="P13" s="94"/>
      <c r="Q13" s="94"/>
      <c r="R13" s="94"/>
      <c r="S13" s="94"/>
      <c r="T13" s="94"/>
      <c r="U13" s="94"/>
      <c r="V13" s="94"/>
      <c r="W13" s="94"/>
      <c r="X13" s="94"/>
    </row>
    <row r="14" spans="2:24" ht="14.4" customHeight="1" x14ac:dyDescent="0.3">
      <c r="B14" s="94"/>
      <c r="C14" s="94"/>
      <c r="D14" s="94"/>
      <c r="E14" s="94"/>
      <c r="F14" s="97" t="s">
        <v>64</v>
      </c>
      <c r="G14" s="94"/>
      <c r="H14" s="94"/>
      <c r="I14" s="94"/>
      <c r="J14" s="94"/>
      <c r="K14" s="94"/>
      <c r="L14" s="94"/>
      <c r="M14" s="94"/>
      <c r="N14" s="94"/>
      <c r="O14" s="94"/>
      <c r="P14" s="94"/>
      <c r="Q14" s="94"/>
      <c r="R14" s="94"/>
      <c r="S14" s="94"/>
      <c r="T14" s="94"/>
      <c r="U14" s="94"/>
      <c r="V14" s="94"/>
      <c r="W14" s="94"/>
      <c r="X14" s="94"/>
    </row>
    <row r="15" spans="2:24" ht="14.4" customHeight="1" x14ac:dyDescent="0.3">
      <c r="B15" s="94"/>
      <c r="C15" s="94"/>
      <c r="D15" s="94"/>
      <c r="E15" s="94"/>
      <c r="F15" s="96" t="s">
        <v>65</v>
      </c>
      <c r="G15" s="94"/>
      <c r="H15" s="94"/>
      <c r="I15" s="94"/>
      <c r="J15" s="94"/>
      <c r="K15" s="94"/>
      <c r="L15" s="94"/>
      <c r="M15" s="94"/>
      <c r="N15" s="94"/>
      <c r="O15" s="94"/>
      <c r="P15" s="94"/>
      <c r="Q15" s="94"/>
      <c r="R15" s="94"/>
      <c r="S15" s="94"/>
      <c r="T15" s="94"/>
      <c r="U15" s="94"/>
      <c r="V15" s="94"/>
      <c r="W15" s="94"/>
      <c r="X15" s="94"/>
    </row>
    <row r="16" spans="2:24" ht="14.4" customHeight="1" x14ac:dyDescent="0.3">
      <c r="B16" s="94"/>
      <c r="C16" s="94"/>
      <c r="D16" s="94"/>
      <c r="E16" s="94"/>
      <c r="F16" s="97" t="s">
        <v>66</v>
      </c>
      <c r="G16" s="94"/>
      <c r="H16" s="94"/>
      <c r="I16" s="94"/>
      <c r="J16" s="94"/>
      <c r="K16" s="94"/>
      <c r="L16" s="94"/>
      <c r="M16" s="94"/>
      <c r="N16" s="94"/>
      <c r="O16" s="94"/>
      <c r="P16" s="94"/>
      <c r="Q16" s="94"/>
      <c r="R16" s="94"/>
      <c r="S16" s="94"/>
      <c r="T16" s="94"/>
      <c r="U16" s="94"/>
      <c r="V16" s="94"/>
      <c r="W16" s="94"/>
      <c r="X16" s="94"/>
    </row>
    <row r="17" spans="2:24" ht="14.4" customHeight="1" x14ac:dyDescent="0.3">
      <c r="B17" s="94"/>
      <c r="C17" s="94"/>
      <c r="D17" s="94"/>
      <c r="E17" s="94"/>
      <c r="F17" s="97" t="s">
        <v>67</v>
      </c>
      <c r="G17" s="94"/>
      <c r="H17" s="94"/>
      <c r="I17" s="94"/>
      <c r="J17" s="94"/>
      <c r="K17" s="94"/>
      <c r="L17" s="94"/>
      <c r="M17" s="94"/>
      <c r="N17" s="94"/>
      <c r="O17" s="94"/>
      <c r="P17" s="94"/>
      <c r="Q17" s="94"/>
      <c r="R17" s="94"/>
      <c r="S17" s="94"/>
      <c r="T17" s="94"/>
      <c r="U17" s="94"/>
      <c r="V17" s="94"/>
      <c r="W17" s="94"/>
      <c r="X17" s="94"/>
    </row>
    <row r="18" spans="2:24" ht="14.4" customHeight="1" x14ac:dyDescent="0.3">
      <c r="B18" s="94"/>
      <c r="C18" s="94"/>
      <c r="D18" s="94"/>
      <c r="E18" s="94"/>
      <c r="F18" s="97" t="s">
        <v>68</v>
      </c>
      <c r="G18" s="94"/>
      <c r="H18" s="94"/>
      <c r="I18" s="94"/>
      <c r="J18" s="94"/>
      <c r="K18" s="94"/>
      <c r="L18" s="94"/>
      <c r="M18" s="94"/>
      <c r="N18" s="94"/>
      <c r="O18" s="94"/>
      <c r="P18" s="94"/>
      <c r="Q18" s="94"/>
      <c r="R18" s="94"/>
      <c r="S18" s="94"/>
      <c r="T18" s="94"/>
      <c r="U18" s="94"/>
      <c r="V18" s="94"/>
      <c r="W18" s="94"/>
      <c r="X18" s="94"/>
    </row>
    <row r="19" spans="2:24" ht="14.4" customHeight="1" x14ac:dyDescent="0.3">
      <c r="B19" s="94"/>
      <c r="C19" s="94"/>
      <c r="D19" s="94"/>
      <c r="E19" s="94"/>
      <c r="F19" s="96" t="s">
        <v>69</v>
      </c>
      <c r="G19" s="94"/>
      <c r="H19" s="94"/>
      <c r="I19" s="94"/>
      <c r="J19" s="94"/>
      <c r="K19" s="94"/>
      <c r="L19" s="94"/>
      <c r="M19" s="94"/>
      <c r="N19" s="94"/>
      <c r="O19" s="94"/>
      <c r="P19" s="94"/>
      <c r="Q19" s="94"/>
      <c r="R19" s="94"/>
      <c r="S19" s="94"/>
      <c r="T19" s="94"/>
      <c r="U19" s="94"/>
      <c r="V19" s="94"/>
      <c r="W19" s="94"/>
      <c r="X19" s="94"/>
    </row>
    <row r="20" spans="2:24" ht="14.4" customHeight="1" x14ac:dyDescent="0.3">
      <c r="B20" s="94"/>
      <c r="C20" s="94"/>
      <c r="D20" s="94"/>
      <c r="E20" s="94"/>
      <c r="F20" s="96" t="s">
        <v>70</v>
      </c>
      <c r="G20" s="94"/>
      <c r="H20" s="94"/>
      <c r="I20" s="94"/>
      <c r="J20" s="94"/>
      <c r="K20" s="94"/>
      <c r="L20" s="94"/>
      <c r="M20" s="94"/>
      <c r="N20" s="94"/>
      <c r="O20" s="94"/>
      <c r="P20" s="94"/>
      <c r="Q20" s="94"/>
      <c r="R20" s="94"/>
      <c r="S20" s="94"/>
      <c r="T20" s="94"/>
      <c r="U20" s="94"/>
      <c r="V20" s="94"/>
      <c r="W20" s="94"/>
      <c r="X20" s="94"/>
    </row>
    <row r="21" spans="2:24" ht="14.4" customHeight="1" x14ac:dyDescent="0.3">
      <c r="B21" s="94"/>
      <c r="C21" s="94"/>
      <c r="D21" s="94"/>
      <c r="E21" s="94"/>
      <c r="F21" s="97" t="s">
        <v>71</v>
      </c>
      <c r="G21" s="94"/>
      <c r="H21" s="94"/>
      <c r="I21" s="94"/>
      <c r="J21" s="94"/>
      <c r="K21" s="94"/>
      <c r="L21" s="94"/>
      <c r="M21" s="94"/>
      <c r="N21" s="94"/>
      <c r="O21" s="94"/>
      <c r="P21" s="94"/>
      <c r="Q21" s="94"/>
      <c r="R21" s="94"/>
      <c r="S21" s="94"/>
      <c r="T21" s="94"/>
      <c r="U21" s="94"/>
      <c r="V21" s="94"/>
      <c r="W21" s="94"/>
      <c r="X21" s="94"/>
    </row>
    <row r="22" spans="2:24" ht="14.4" customHeight="1" x14ac:dyDescent="0.3">
      <c r="B22" s="94"/>
      <c r="C22" s="94"/>
      <c r="D22" s="94"/>
      <c r="E22" s="94"/>
      <c r="F22" s="97" t="s">
        <v>72</v>
      </c>
      <c r="G22" s="94"/>
      <c r="H22" s="94"/>
      <c r="I22" s="94"/>
      <c r="J22" s="94"/>
      <c r="K22" s="94"/>
      <c r="L22" s="94"/>
      <c r="M22" s="94"/>
      <c r="N22" s="94"/>
      <c r="O22" s="94"/>
      <c r="P22" s="94"/>
      <c r="Q22" s="94"/>
      <c r="R22" s="94"/>
      <c r="S22" s="94"/>
      <c r="T22" s="94"/>
      <c r="U22" s="94"/>
      <c r="V22" s="94"/>
      <c r="W22" s="94"/>
      <c r="X22" s="94"/>
    </row>
    <row r="23" spans="2:24" ht="14.4" customHeight="1" x14ac:dyDescent="0.3">
      <c r="B23" s="94"/>
      <c r="C23" s="94"/>
      <c r="D23" s="94"/>
      <c r="E23" s="94"/>
      <c r="F23" s="97" t="s">
        <v>73</v>
      </c>
      <c r="G23" s="94"/>
      <c r="H23" s="94"/>
      <c r="I23" s="94"/>
      <c r="J23" s="94"/>
      <c r="K23" s="94"/>
      <c r="L23" s="94"/>
      <c r="M23" s="94"/>
      <c r="N23" s="94"/>
      <c r="O23" s="94"/>
      <c r="P23" s="94"/>
      <c r="Q23" s="94"/>
      <c r="R23" s="94"/>
      <c r="S23" s="94"/>
      <c r="T23" s="94"/>
      <c r="U23" s="94"/>
      <c r="V23" s="94"/>
      <c r="W23" s="94"/>
      <c r="X23" s="94"/>
    </row>
    <row r="24" spans="2:24" ht="14.4" customHeight="1" x14ac:dyDescent="0.3">
      <c r="B24" s="94"/>
      <c r="C24" s="94"/>
      <c r="D24" s="94"/>
      <c r="E24" s="94"/>
      <c r="F24" s="97" t="s">
        <v>74</v>
      </c>
      <c r="G24" s="94"/>
      <c r="H24" s="94"/>
      <c r="I24" s="94"/>
      <c r="J24" s="94"/>
      <c r="K24" s="94"/>
      <c r="L24" s="94"/>
      <c r="M24" s="94"/>
      <c r="N24" s="94"/>
      <c r="O24" s="94"/>
      <c r="P24" s="94"/>
      <c r="Q24" s="94"/>
      <c r="R24" s="94"/>
      <c r="S24" s="94"/>
      <c r="T24" s="94"/>
      <c r="U24" s="94"/>
      <c r="V24" s="94"/>
      <c r="W24" s="94"/>
      <c r="X24" s="94"/>
    </row>
    <row r="25" spans="2:24" ht="14.4" customHeight="1" x14ac:dyDescent="0.3">
      <c r="B25" s="94"/>
      <c r="C25" s="94"/>
      <c r="D25" s="94"/>
      <c r="E25" s="94"/>
      <c r="G25" s="94"/>
      <c r="H25" s="94"/>
      <c r="I25" s="94"/>
      <c r="J25" s="94"/>
      <c r="K25" s="94"/>
      <c r="L25" s="94"/>
      <c r="M25" s="94"/>
      <c r="N25" s="94"/>
      <c r="O25" s="94"/>
      <c r="P25" s="94"/>
      <c r="Q25" s="94"/>
      <c r="R25" s="94"/>
      <c r="S25" s="94"/>
      <c r="T25" s="94"/>
      <c r="U25" s="94"/>
      <c r="V25" s="94"/>
      <c r="W25" s="94"/>
      <c r="X25" s="94"/>
    </row>
    <row r="26" spans="2:24" ht="14.4" customHeight="1" x14ac:dyDescent="0.3">
      <c r="B26" s="94"/>
      <c r="C26" s="94"/>
      <c r="D26" s="94"/>
      <c r="E26" s="94"/>
      <c r="G26" s="94"/>
      <c r="H26" s="94"/>
      <c r="I26" s="94"/>
      <c r="J26" s="94"/>
      <c r="K26" s="94"/>
      <c r="L26" s="94"/>
      <c r="M26" s="94"/>
      <c r="N26" s="94"/>
      <c r="O26" s="94"/>
      <c r="P26" s="94"/>
      <c r="Q26" s="94"/>
      <c r="R26" s="94"/>
      <c r="S26" s="94"/>
      <c r="T26" s="94"/>
      <c r="U26" s="94"/>
      <c r="V26" s="94"/>
      <c r="W26" s="94"/>
      <c r="X26" s="94"/>
    </row>
    <row r="27" spans="2:24" ht="14.4" customHeight="1" x14ac:dyDescent="0.3">
      <c r="B27" s="94"/>
      <c r="C27" s="94"/>
      <c r="D27" s="94"/>
      <c r="E27" s="94"/>
      <c r="G27" s="94"/>
      <c r="H27" s="94"/>
      <c r="I27" s="94"/>
      <c r="J27" s="94"/>
      <c r="K27" s="94"/>
      <c r="L27" s="94"/>
      <c r="M27" s="94"/>
      <c r="N27" s="94"/>
      <c r="O27" s="94"/>
      <c r="P27" s="94"/>
      <c r="Q27" s="94"/>
      <c r="R27" s="94"/>
      <c r="S27" s="94"/>
      <c r="T27" s="94"/>
      <c r="U27" s="94"/>
      <c r="V27" s="94"/>
      <c r="W27" s="94"/>
      <c r="X27" s="94"/>
    </row>
    <row r="28" spans="2:24" ht="14.4" customHeight="1" x14ac:dyDescent="0.3">
      <c r="B28" s="94"/>
      <c r="C28" s="94"/>
      <c r="D28" s="94"/>
      <c r="E28" s="94"/>
      <c r="F28" s="95" t="s">
        <v>75</v>
      </c>
      <c r="G28" s="94"/>
      <c r="H28" s="94"/>
      <c r="I28" s="94"/>
      <c r="J28" s="94"/>
      <c r="K28" s="94"/>
      <c r="L28" s="94"/>
      <c r="M28" s="94"/>
      <c r="N28" s="94"/>
      <c r="O28" s="94"/>
      <c r="P28" s="94"/>
      <c r="Q28" s="94"/>
      <c r="R28" s="94"/>
      <c r="S28" s="94"/>
      <c r="T28" s="94"/>
      <c r="U28" s="94"/>
      <c r="V28" s="94"/>
      <c r="W28" s="94"/>
      <c r="X28" s="94"/>
    </row>
    <row r="29" spans="2:24" ht="14.4" customHeight="1" x14ac:dyDescent="0.3">
      <c r="B29" s="94"/>
      <c r="C29" s="94"/>
      <c r="D29" s="94"/>
      <c r="E29" s="94"/>
      <c r="F29" s="96"/>
      <c r="G29" s="94"/>
      <c r="H29" s="94"/>
      <c r="I29" s="94"/>
      <c r="J29" s="94"/>
      <c r="K29" s="94"/>
      <c r="L29" s="94"/>
      <c r="M29" s="94"/>
      <c r="N29" s="94"/>
      <c r="O29" s="94"/>
      <c r="P29" s="94"/>
      <c r="Q29" s="94"/>
      <c r="R29" s="94"/>
      <c r="S29" s="94"/>
      <c r="T29" s="94"/>
      <c r="U29" s="94"/>
      <c r="V29" s="94"/>
      <c r="W29" s="94"/>
      <c r="X29" s="94"/>
    </row>
    <row r="30" spans="2:24" ht="23.4" customHeight="1" x14ac:dyDescent="0.3">
      <c r="B30" s="94"/>
      <c r="C30" s="94"/>
      <c r="D30" s="94"/>
      <c r="E30" s="94"/>
      <c r="F30" s="96" t="s">
        <v>76</v>
      </c>
      <c r="G30" s="94"/>
      <c r="H30" s="94"/>
      <c r="I30" s="94"/>
      <c r="J30" s="94"/>
      <c r="K30" s="94"/>
      <c r="L30" s="94"/>
      <c r="M30" s="94"/>
      <c r="N30" s="94"/>
      <c r="O30" s="94"/>
      <c r="P30" s="94"/>
      <c r="Q30" s="94"/>
      <c r="R30" s="94"/>
      <c r="S30" s="94"/>
      <c r="T30" s="94"/>
      <c r="U30" s="94"/>
      <c r="V30" s="94"/>
      <c r="W30" s="94"/>
      <c r="X30" s="94"/>
    </row>
    <row r="31" spans="2:24" ht="14.4" customHeight="1" x14ac:dyDescent="0.3">
      <c r="B31" s="94"/>
      <c r="C31" s="94"/>
      <c r="D31" s="94"/>
      <c r="E31" s="94"/>
      <c r="F31" s="96" t="s">
        <v>77</v>
      </c>
      <c r="G31" s="94"/>
      <c r="H31" s="94"/>
      <c r="I31" s="94"/>
      <c r="J31" s="94"/>
      <c r="K31" s="94"/>
      <c r="L31" s="94"/>
      <c r="M31" s="94"/>
      <c r="N31" s="94"/>
      <c r="O31" s="94"/>
      <c r="P31" s="94"/>
      <c r="Q31" s="94"/>
      <c r="R31" s="94"/>
      <c r="S31" s="94"/>
      <c r="T31" s="94"/>
      <c r="U31" s="94"/>
      <c r="V31" s="94"/>
      <c r="W31" s="94"/>
      <c r="X31" s="94"/>
    </row>
    <row r="32" spans="2:24" ht="14.4" customHeight="1" x14ac:dyDescent="0.3">
      <c r="B32" s="94"/>
      <c r="C32" s="94"/>
      <c r="D32" s="94"/>
      <c r="E32" s="94"/>
      <c r="F32" s="96" t="s">
        <v>78</v>
      </c>
      <c r="G32" s="94"/>
      <c r="H32" s="94"/>
      <c r="I32" s="94"/>
      <c r="J32" s="94"/>
      <c r="K32" s="94"/>
      <c r="L32" s="94"/>
      <c r="M32" s="94"/>
      <c r="N32" s="94"/>
      <c r="O32" s="94"/>
      <c r="P32" s="94"/>
      <c r="Q32" s="94"/>
      <c r="R32" s="94"/>
      <c r="S32" s="94"/>
      <c r="T32" s="94"/>
      <c r="U32" s="94"/>
      <c r="V32" s="94"/>
      <c r="W32" s="94"/>
      <c r="X32" s="94"/>
    </row>
    <row r="33" spans="2:27" ht="14.4" customHeight="1" x14ac:dyDescent="0.3">
      <c r="B33" s="94"/>
      <c r="C33" s="94"/>
      <c r="D33" s="94"/>
      <c r="E33" s="94"/>
      <c r="F33" s="96" t="s">
        <v>79</v>
      </c>
      <c r="G33" s="94"/>
      <c r="H33" s="94"/>
      <c r="I33" s="94"/>
      <c r="J33" s="94"/>
      <c r="K33" s="94"/>
      <c r="L33" s="94"/>
      <c r="M33" s="94"/>
      <c r="N33" s="94"/>
      <c r="O33" s="94"/>
      <c r="P33" s="94"/>
      <c r="Q33" s="94"/>
      <c r="R33" s="94"/>
      <c r="S33" s="94"/>
      <c r="T33" s="94"/>
      <c r="U33" s="94"/>
      <c r="V33" s="94"/>
      <c r="W33" s="94"/>
      <c r="X33" s="94"/>
    </row>
    <row r="34" spans="2:27" ht="14.4" customHeight="1" x14ac:dyDescent="0.3">
      <c r="B34" s="94"/>
      <c r="C34" s="94"/>
      <c r="D34" s="94"/>
      <c r="E34" s="94"/>
      <c r="G34" s="94"/>
      <c r="H34" s="94"/>
      <c r="I34" s="94"/>
      <c r="J34" s="94"/>
      <c r="K34" s="94"/>
      <c r="L34" s="94"/>
      <c r="M34" s="94"/>
      <c r="N34" s="94"/>
      <c r="O34" s="94"/>
      <c r="P34" s="94"/>
      <c r="Q34" s="94"/>
      <c r="R34" s="94"/>
      <c r="S34" s="94"/>
      <c r="T34" s="94"/>
      <c r="U34" s="94"/>
      <c r="V34" s="94"/>
      <c r="W34" s="94"/>
      <c r="X34" s="94"/>
    </row>
    <row r="35" spans="2:27" ht="14.4" customHeight="1" x14ac:dyDescent="0.3">
      <c r="B35" s="94"/>
      <c r="C35" s="94"/>
      <c r="D35" s="94"/>
      <c r="E35" s="94"/>
      <c r="G35" s="94"/>
      <c r="H35" s="94"/>
      <c r="I35" s="94"/>
      <c r="J35" s="94"/>
      <c r="K35" s="94"/>
      <c r="L35" s="94"/>
      <c r="M35" s="94"/>
      <c r="N35" s="94"/>
      <c r="O35" s="94"/>
      <c r="P35" s="94"/>
      <c r="Q35" s="94"/>
      <c r="R35" s="94"/>
      <c r="S35" s="94"/>
      <c r="T35" s="94"/>
      <c r="U35" s="94"/>
      <c r="V35" s="94"/>
      <c r="W35" s="94"/>
      <c r="X35" s="94"/>
    </row>
    <row r="36" spans="2:27" ht="14.4" customHeight="1" x14ac:dyDescent="0.3">
      <c r="B36" s="94"/>
      <c r="C36" s="94"/>
      <c r="D36" s="94"/>
      <c r="E36" s="94"/>
      <c r="G36" s="94"/>
      <c r="H36" s="94"/>
      <c r="I36" s="94"/>
      <c r="J36" s="94"/>
      <c r="K36" s="94"/>
      <c r="L36" s="94"/>
      <c r="M36" s="94"/>
      <c r="N36" s="94"/>
      <c r="O36" s="94"/>
      <c r="P36" s="94"/>
      <c r="Q36" s="94"/>
      <c r="R36" s="94"/>
      <c r="S36" s="94"/>
      <c r="T36" s="94"/>
      <c r="U36" s="94"/>
      <c r="V36" s="94"/>
      <c r="W36" s="94"/>
      <c r="X36" s="94"/>
    </row>
    <row r="37" spans="2:27" ht="14.4" customHeight="1" x14ac:dyDescent="0.3">
      <c r="B37" s="94"/>
      <c r="C37" s="94"/>
      <c r="D37" s="94"/>
      <c r="E37" s="94"/>
      <c r="F37" s="95" t="s">
        <v>80</v>
      </c>
      <c r="G37" s="94"/>
      <c r="H37" s="94"/>
      <c r="I37" s="94"/>
      <c r="J37" s="94"/>
      <c r="K37" s="94"/>
      <c r="L37" s="94"/>
      <c r="M37" s="94"/>
      <c r="N37" s="94"/>
      <c r="O37" s="94"/>
      <c r="P37" s="94"/>
      <c r="Q37" s="94"/>
      <c r="R37" s="94"/>
      <c r="S37" s="94"/>
      <c r="T37" s="94"/>
      <c r="U37" s="94"/>
      <c r="V37" s="94"/>
      <c r="W37" s="94"/>
      <c r="X37" s="94"/>
    </row>
    <row r="38" spans="2:27" ht="14.4" customHeight="1" x14ac:dyDescent="0.3">
      <c r="B38" s="94"/>
      <c r="C38" s="94"/>
      <c r="D38" s="94"/>
      <c r="E38" s="94"/>
      <c r="F38" s="96"/>
      <c r="G38" s="94"/>
      <c r="H38" s="94"/>
      <c r="I38" s="94"/>
      <c r="J38" s="94"/>
      <c r="K38" s="94"/>
      <c r="L38" s="94"/>
      <c r="M38" s="94"/>
      <c r="N38" s="94"/>
      <c r="O38" s="94"/>
      <c r="P38" s="94"/>
      <c r="Q38" s="94"/>
      <c r="R38" s="94"/>
      <c r="S38" s="94"/>
      <c r="T38" s="94"/>
      <c r="U38" s="94"/>
      <c r="V38" s="94"/>
      <c r="W38" s="94"/>
      <c r="X38" s="94"/>
    </row>
    <row r="39" spans="2:27" ht="23.4" customHeight="1" x14ac:dyDescent="0.3">
      <c r="B39" s="94"/>
      <c r="C39" s="94"/>
      <c r="D39" s="94"/>
      <c r="E39" s="94"/>
      <c r="F39" s="96" t="s">
        <v>81</v>
      </c>
      <c r="G39" s="94"/>
      <c r="H39" s="94"/>
      <c r="I39" s="94"/>
      <c r="J39" s="94"/>
      <c r="K39" s="94"/>
      <c r="L39" s="94"/>
      <c r="M39" s="94"/>
      <c r="N39" s="94"/>
      <c r="O39" s="94"/>
      <c r="P39" s="94"/>
      <c r="Q39" s="94"/>
      <c r="R39" s="94"/>
      <c r="S39" s="94"/>
      <c r="T39" s="94"/>
      <c r="U39" s="94"/>
      <c r="V39" s="94"/>
      <c r="W39" s="94"/>
      <c r="X39" s="94"/>
    </row>
    <row r="40" spans="2:27" ht="14.4" customHeight="1" x14ac:dyDescent="0.3">
      <c r="B40" s="94"/>
      <c r="C40" s="94"/>
      <c r="D40" s="94"/>
      <c r="E40" s="94"/>
      <c r="F40" s="96" t="s">
        <v>82</v>
      </c>
      <c r="G40" s="94"/>
      <c r="H40" s="94"/>
      <c r="I40" s="94"/>
      <c r="J40" s="94"/>
      <c r="K40" s="94"/>
      <c r="L40" s="94"/>
      <c r="M40" s="94"/>
      <c r="N40" s="94"/>
      <c r="O40" s="94"/>
      <c r="P40" s="94"/>
      <c r="Q40" s="94"/>
      <c r="R40" s="94"/>
      <c r="S40" s="94"/>
      <c r="T40" s="94"/>
      <c r="U40" s="94"/>
      <c r="V40" s="94"/>
      <c r="W40" s="94"/>
      <c r="X40" s="94"/>
    </row>
    <row r="41" spans="2:27" ht="14.4" customHeight="1" x14ac:dyDescent="0.3">
      <c r="B41" s="94"/>
      <c r="C41" s="94"/>
      <c r="D41" s="94"/>
      <c r="E41" s="94"/>
      <c r="F41" s="96" t="s">
        <v>83</v>
      </c>
      <c r="G41" s="94"/>
      <c r="H41" s="94"/>
      <c r="I41" s="94"/>
      <c r="J41" s="94"/>
      <c r="K41" s="94"/>
      <c r="L41" s="94"/>
      <c r="M41" s="94"/>
      <c r="N41" s="94"/>
      <c r="O41" s="94"/>
      <c r="P41" s="94"/>
      <c r="Q41" s="94"/>
      <c r="R41" s="94"/>
      <c r="S41" s="94"/>
      <c r="T41" s="94"/>
      <c r="U41" s="94"/>
      <c r="V41" s="94"/>
      <c r="W41" s="94"/>
      <c r="X41" s="94"/>
    </row>
    <row r="42" spans="2:27" ht="14.4" customHeight="1" x14ac:dyDescent="0.3">
      <c r="B42" s="94"/>
      <c r="C42" s="94"/>
      <c r="D42" s="94"/>
      <c r="E42" s="94"/>
      <c r="F42" s="96" t="s">
        <v>84</v>
      </c>
      <c r="G42" s="94"/>
      <c r="H42" s="94"/>
      <c r="I42" s="94"/>
      <c r="J42" s="94"/>
      <c r="K42" s="94"/>
      <c r="L42" s="94"/>
      <c r="M42" s="94"/>
      <c r="N42" s="94"/>
      <c r="O42" s="94"/>
      <c r="P42" s="94"/>
      <c r="Q42" s="94"/>
      <c r="R42" s="94"/>
      <c r="S42" s="94"/>
      <c r="T42" s="94"/>
      <c r="U42" s="94"/>
      <c r="V42" s="94"/>
      <c r="W42" s="94"/>
      <c r="X42" s="94"/>
    </row>
    <row r="43" spans="2:27" ht="14.4" customHeight="1" x14ac:dyDescent="0.3">
      <c r="B43" s="94"/>
      <c r="C43" s="94"/>
      <c r="D43" s="94"/>
      <c r="E43" s="94"/>
      <c r="G43" s="94"/>
      <c r="H43" s="94"/>
      <c r="I43" s="94"/>
      <c r="J43" s="94"/>
      <c r="K43" s="94"/>
      <c r="L43" s="94"/>
      <c r="M43" s="94"/>
      <c r="N43" s="94"/>
      <c r="O43" s="94"/>
      <c r="P43" s="94"/>
      <c r="Q43" s="94"/>
      <c r="R43" s="94"/>
      <c r="S43" s="94"/>
      <c r="T43" s="94"/>
      <c r="U43" s="94"/>
      <c r="V43" s="94"/>
      <c r="W43" s="94"/>
      <c r="X43" s="94"/>
    </row>
    <row r="44" spans="2:27" ht="14.4" customHeight="1" x14ac:dyDescent="0.3">
      <c r="B44" s="94"/>
      <c r="C44" s="94"/>
      <c r="D44" s="94"/>
      <c r="E44" s="94"/>
      <c r="G44" s="94"/>
      <c r="H44" s="94"/>
      <c r="I44" s="94"/>
      <c r="J44" s="94"/>
      <c r="K44" s="94"/>
      <c r="L44" s="94"/>
      <c r="M44" s="94"/>
      <c r="N44" s="94"/>
      <c r="O44" s="94"/>
      <c r="P44" s="94"/>
      <c r="Q44" s="94"/>
      <c r="R44" s="94"/>
      <c r="S44" s="94"/>
      <c r="T44" s="94"/>
      <c r="U44" s="94"/>
      <c r="V44" s="94"/>
      <c r="W44" s="94"/>
      <c r="X44" s="94"/>
    </row>
    <row r="45" spans="2:27" ht="14.4" customHeight="1" x14ac:dyDescent="0.3">
      <c r="B45" s="94"/>
      <c r="C45" s="94"/>
      <c r="D45" s="94"/>
      <c r="E45" s="101"/>
      <c r="F45" s="103"/>
      <c r="G45" s="101"/>
      <c r="H45" s="101"/>
      <c r="I45" s="101"/>
      <c r="J45" s="101"/>
      <c r="K45" s="101"/>
      <c r="L45" s="101"/>
      <c r="M45" s="101"/>
      <c r="N45" s="101"/>
      <c r="O45" s="101"/>
      <c r="P45" s="101"/>
      <c r="Q45" s="101"/>
      <c r="R45" s="101"/>
      <c r="S45" s="101"/>
      <c r="T45" s="101"/>
      <c r="U45" s="101"/>
      <c r="V45" s="101"/>
      <c r="W45" s="101"/>
      <c r="X45" s="101"/>
      <c r="Y45" s="103"/>
      <c r="Z45" s="103"/>
      <c r="AA45" s="103"/>
    </row>
    <row r="46" spans="2:27" ht="14.4" customHeight="1" x14ac:dyDescent="0.3">
      <c r="B46" s="94"/>
      <c r="C46" s="94"/>
      <c r="D46" s="94"/>
      <c r="E46" s="101"/>
      <c r="F46" s="102" t="s">
        <v>85</v>
      </c>
      <c r="G46" s="101"/>
      <c r="H46" s="101"/>
      <c r="I46" s="101"/>
      <c r="J46" s="101"/>
      <c r="K46" s="101"/>
      <c r="L46" s="101"/>
      <c r="M46" s="101"/>
      <c r="N46" s="101"/>
      <c r="O46" s="101"/>
      <c r="P46" s="101"/>
      <c r="Q46" s="101"/>
      <c r="R46" s="101"/>
      <c r="S46" s="101"/>
      <c r="T46" s="101"/>
      <c r="U46" s="101"/>
      <c r="V46" s="101"/>
      <c r="W46" s="101"/>
      <c r="X46" s="101"/>
      <c r="Y46" s="103"/>
      <c r="Z46" s="103"/>
      <c r="AA46" s="103"/>
    </row>
    <row r="47" spans="2:27" ht="14.4" customHeight="1" x14ac:dyDescent="0.3">
      <c r="B47" s="94"/>
      <c r="C47" s="94"/>
      <c r="D47" s="94"/>
      <c r="E47" s="101"/>
      <c r="F47" s="103"/>
      <c r="G47" s="101"/>
      <c r="H47" s="101"/>
      <c r="I47" s="101"/>
      <c r="J47" s="101"/>
      <c r="K47" s="101"/>
      <c r="L47" s="101"/>
      <c r="M47" s="101"/>
      <c r="N47" s="101"/>
      <c r="O47" s="101"/>
      <c r="P47" s="101"/>
      <c r="Q47" s="101"/>
      <c r="R47" s="101"/>
      <c r="S47" s="101"/>
      <c r="T47" s="101"/>
      <c r="U47" s="101"/>
      <c r="V47" s="101"/>
      <c r="W47" s="101"/>
      <c r="X47" s="101"/>
      <c r="Y47" s="103"/>
      <c r="Z47" s="103"/>
      <c r="AA47" s="103"/>
    </row>
    <row r="48" spans="2:27" ht="23.4" customHeight="1" x14ac:dyDescent="0.3">
      <c r="B48" s="94"/>
      <c r="C48" s="94"/>
      <c r="D48" s="94"/>
      <c r="E48" s="101"/>
      <c r="F48" s="103" t="s">
        <v>86</v>
      </c>
      <c r="G48" s="101"/>
      <c r="H48" s="101"/>
      <c r="I48" s="101"/>
      <c r="J48" s="101"/>
      <c r="K48" s="101"/>
      <c r="L48" s="101"/>
      <c r="M48" s="101"/>
      <c r="N48" s="101"/>
      <c r="O48" s="101"/>
      <c r="P48" s="101"/>
      <c r="Q48" s="101"/>
      <c r="R48" s="101"/>
      <c r="S48" s="101"/>
      <c r="T48" s="101"/>
      <c r="U48" s="101"/>
      <c r="V48" s="101"/>
      <c r="W48" s="101"/>
      <c r="X48" s="101"/>
      <c r="Y48" s="103"/>
      <c r="Z48" s="103"/>
      <c r="AA48" s="103"/>
    </row>
    <row r="49" spans="2:27" ht="14.4" customHeight="1" x14ac:dyDescent="0.3">
      <c r="B49" s="94"/>
      <c r="C49" s="94"/>
      <c r="D49" s="94"/>
      <c r="E49" s="101"/>
      <c r="F49" s="101"/>
      <c r="G49" s="101"/>
      <c r="H49" s="101"/>
      <c r="I49" s="101"/>
      <c r="J49" s="101"/>
      <c r="K49" s="101"/>
      <c r="L49" s="101"/>
      <c r="M49" s="101"/>
      <c r="N49" s="101"/>
      <c r="O49" s="101"/>
      <c r="P49" s="101"/>
      <c r="Q49" s="101"/>
      <c r="R49" s="101"/>
      <c r="S49" s="101"/>
      <c r="T49" s="101"/>
      <c r="U49" s="101"/>
      <c r="V49" s="101"/>
      <c r="W49" s="101"/>
      <c r="X49" s="101"/>
      <c r="Y49" s="103"/>
      <c r="Z49" s="103"/>
      <c r="AA49" s="103"/>
    </row>
    <row r="50" spans="2:27" ht="14.4" customHeight="1" x14ac:dyDescent="0.3">
      <c r="B50" s="94"/>
      <c r="C50" s="94"/>
      <c r="D50" s="94"/>
      <c r="E50" s="101"/>
      <c r="F50" s="101"/>
      <c r="G50" s="101"/>
      <c r="H50" s="101"/>
      <c r="I50" s="101"/>
      <c r="J50" s="101"/>
      <c r="K50" s="101"/>
      <c r="L50" s="101"/>
      <c r="M50" s="101"/>
      <c r="N50" s="101"/>
      <c r="O50" s="101"/>
      <c r="P50" s="101"/>
      <c r="Q50" s="101"/>
      <c r="R50" s="101"/>
      <c r="S50" s="101"/>
      <c r="T50" s="101"/>
      <c r="U50" s="101"/>
      <c r="V50" s="101"/>
      <c r="W50" s="101"/>
      <c r="X50" s="101"/>
      <c r="Y50" s="103"/>
      <c r="Z50" s="103"/>
      <c r="AA50" s="103"/>
    </row>
    <row r="51" spans="2:27" ht="14.4" customHeight="1" x14ac:dyDescent="0.3">
      <c r="B51" s="94"/>
      <c r="C51" s="94"/>
      <c r="D51" s="94"/>
      <c r="E51" s="94"/>
      <c r="F51" s="94"/>
      <c r="G51" s="94"/>
      <c r="H51" s="94"/>
      <c r="I51" s="94"/>
      <c r="J51" s="94"/>
      <c r="K51" s="94"/>
      <c r="L51" s="94"/>
      <c r="M51" s="94"/>
      <c r="N51" s="94"/>
      <c r="O51" s="94"/>
      <c r="P51" s="94"/>
      <c r="Q51" s="94"/>
      <c r="R51" s="94"/>
      <c r="S51" s="94"/>
      <c r="T51" s="94"/>
      <c r="U51" s="94"/>
      <c r="V51" s="94"/>
      <c r="W51" s="94"/>
      <c r="X51" s="94"/>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FOOTING STEEL </vt:lpstr>
      <vt:lpstr>NOTE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pipl</dc:creator>
  <cp:lastModifiedBy>pipl</cp:lastModifiedBy>
  <dcterms:created xsi:type="dcterms:W3CDTF">2026-06-18T05:07:04Z</dcterms:created>
  <dcterms:modified xsi:type="dcterms:W3CDTF">2026-06-18T05:14:05Z</dcterms:modified>
</cp:coreProperties>
</file>